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 2021 m\"/>
    </mc:Choice>
  </mc:AlternateContent>
  <bookViews>
    <workbookView xWindow="0" yWindow="0" windowWidth="20490" windowHeight="7155" firstSheet="14" activeTab="15"/>
  </bookViews>
  <sheets>
    <sheet name="F2 suv." sheetId="11" r:id="rId1"/>
    <sheet name="F2 SB suv." sheetId="10" r:id="rId2"/>
    <sheet name="F2 SB 9211" sheetId="6" r:id="rId3"/>
    <sheet name="F2 SB 1 4 4 28" sheetId="8" r:id="rId4"/>
    <sheet name="F2 SB 9611" sheetId="9" r:id="rId5"/>
    <sheet name="F2 ML" sheetId="1" r:id="rId6"/>
    <sheet name="F2 ML (COVID)" sheetId="2" r:id="rId7"/>
    <sheet name="F2 VBD (COVID)" sheetId="25" r:id="rId8"/>
    <sheet name="F2 S" sheetId="5" r:id="rId9"/>
    <sheet name="Pažyma apie pajamas" sheetId="14" r:id="rId10"/>
    <sheet name="F S7" sheetId="15" r:id="rId11"/>
    <sheet name="9 priedas" sheetId="21" r:id="rId12"/>
    <sheet name="9 priedo pažyma" sheetId="16" r:id="rId13"/>
    <sheet name="Sukauptų FS pažyma" sheetId="23" r:id="rId14"/>
    <sheet name="Gautų FS pažyma" sheetId="12" r:id="rId15"/>
    <sheet name="Gautų FS pažyma šalt." sheetId="13" r:id="rId16"/>
    <sheet name="Kontingentai" sheetId="19" r:id="rId17"/>
    <sheet name="Tikslinės lėšos" sheetId="26" r:id="rId18"/>
  </sheets>
  <calcPr calcId="152511"/>
</workbook>
</file>

<file path=xl/calcChain.xml><?xml version="1.0" encoding="utf-8"?>
<calcChain xmlns="http://schemas.openxmlformats.org/spreadsheetml/2006/main">
  <c r="B24" i="26" l="1"/>
  <c r="C23" i="26"/>
  <c r="E23" i="26" s="1"/>
  <c r="D24" i="26"/>
  <c r="E20" i="26"/>
  <c r="E19" i="26"/>
  <c r="E18" i="26"/>
  <c r="E17" i="26"/>
  <c r="E16" i="26"/>
  <c r="E15" i="26"/>
  <c r="E24" i="26" l="1"/>
  <c r="C24" i="26"/>
  <c r="H25" i="23" l="1"/>
  <c r="H20" i="23"/>
  <c r="K82" i="21" l="1"/>
  <c r="J82" i="21"/>
  <c r="I82" i="21"/>
  <c r="I81" i="21" s="1"/>
  <c r="K81" i="21"/>
  <c r="J81" i="21"/>
  <c r="K75" i="21"/>
  <c r="J75" i="21"/>
  <c r="I75" i="21"/>
  <c r="K74" i="21"/>
  <c r="J74" i="21"/>
  <c r="I74" i="21"/>
  <c r="K69" i="21"/>
  <c r="K65" i="21" s="1"/>
  <c r="J69" i="21"/>
  <c r="I69" i="21"/>
  <c r="K66" i="21"/>
  <c r="J66" i="21"/>
  <c r="I66" i="21"/>
  <c r="J65" i="21"/>
  <c r="I65" i="21"/>
  <c r="K59" i="21"/>
  <c r="J59" i="21"/>
  <c r="I59" i="21"/>
  <c r="K54" i="21"/>
  <c r="J54" i="21"/>
  <c r="I54" i="21"/>
  <c r="K51" i="21"/>
  <c r="K47" i="21" s="1"/>
  <c r="J51" i="21"/>
  <c r="J47" i="21" s="1"/>
  <c r="I51" i="21"/>
  <c r="K48" i="21"/>
  <c r="J48" i="21"/>
  <c r="I48" i="21"/>
  <c r="I47" i="21"/>
  <c r="K43" i="21"/>
  <c r="K42" i="21" s="1"/>
  <c r="J43" i="21"/>
  <c r="I43" i="21"/>
  <c r="J42" i="21"/>
  <c r="I42" i="21"/>
  <c r="K39" i="21"/>
  <c r="J39" i="21"/>
  <c r="I39" i="21"/>
  <c r="K37" i="21"/>
  <c r="J37" i="21"/>
  <c r="I37" i="21"/>
  <c r="K32" i="21"/>
  <c r="J32" i="21"/>
  <c r="I32" i="21"/>
  <c r="I31" i="21" s="1"/>
  <c r="I30" i="21" s="1"/>
  <c r="I90" i="21" s="1"/>
  <c r="K31" i="21"/>
  <c r="K30" i="21" s="1"/>
  <c r="K90" i="21" s="1"/>
  <c r="J31" i="21"/>
  <c r="J30" i="21" s="1"/>
  <c r="J90" i="21" s="1"/>
  <c r="H26" i="13" l="1"/>
  <c r="H24" i="13"/>
  <c r="H20" i="13"/>
  <c r="H18" i="13"/>
  <c r="H28" i="12"/>
  <c r="H26" i="12"/>
  <c r="H24" i="12"/>
  <c r="H20" i="12"/>
  <c r="H18" i="12"/>
  <c r="L361" i="11"/>
  <c r="L360" i="11" s="1"/>
  <c r="K361" i="11"/>
  <c r="K360" i="11" s="1"/>
  <c r="J361" i="11"/>
  <c r="J360" i="11" s="1"/>
  <c r="I361" i="11"/>
  <c r="I360" i="11" s="1"/>
  <c r="L358" i="11"/>
  <c r="L357" i="11" s="1"/>
  <c r="K358" i="11"/>
  <c r="K357" i="11" s="1"/>
  <c r="J358" i="11"/>
  <c r="J357" i="11" s="1"/>
  <c r="I358" i="11"/>
  <c r="I357" i="11" s="1"/>
  <c r="L355" i="11"/>
  <c r="L354" i="11" s="1"/>
  <c r="K355" i="11"/>
  <c r="K354" i="11" s="1"/>
  <c r="J355" i="11"/>
  <c r="J354" i="11" s="1"/>
  <c r="I355" i="11"/>
  <c r="I354" i="11" s="1"/>
  <c r="L351" i="11"/>
  <c r="L350" i="11" s="1"/>
  <c r="K351" i="11"/>
  <c r="K350" i="11" s="1"/>
  <c r="J351" i="11"/>
  <c r="J350" i="11" s="1"/>
  <c r="I351" i="11"/>
  <c r="I350" i="11" s="1"/>
  <c r="L347" i="11"/>
  <c r="L346" i="11" s="1"/>
  <c r="K347" i="11"/>
  <c r="K346" i="11" s="1"/>
  <c r="J347" i="11"/>
  <c r="J346" i="11" s="1"/>
  <c r="I347" i="11"/>
  <c r="I346" i="11" s="1"/>
  <c r="L343" i="11"/>
  <c r="L342" i="11" s="1"/>
  <c r="K343" i="11"/>
  <c r="K342" i="11" s="1"/>
  <c r="J343" i="11"/>
  <c r="J342" i="11" s="1"/>
  <c r="I343" i="11"/>
  <c r="I342" i="11" s="1"/>
  <c r="L339" i="11"/>
  <c r="K339" i="11"/>
  <c r="J339" i="11"/>
  <c r="I339" i="11"/>
  <c r="L336" i="11"/>
  <c r="K336" i="11"/>
  <c r="J336" i="11"/>
  <c r="I336" i="11"/>
  <c r="P334" i="11"/>
  <c r="O334" i="11"/>
  <c r="N334" i="11"/>
  <c r="M334" i="11"/>
  <c r="L334" i="11"/>
  <c r="K334" i="11"/>
  <c r="J334" i="11"/>
  <c r="I334" i="11"/>
  <c r="L333" i="11"/>
  <c r="K333" i="11"/>
  <c r="J333" i="11"/>
  <c r="I333" i="11"/>
  <c r="L329" i="11"/>
  <c r="L328" i="11" s="1"/>
  <c r="K329" i="11"/>
  <c r="K328" i="11" s="1"/>
  <c r="J329" i="11"/>
  <c r="J328" i="11" s="1"/>
  <c r="I329" i="11"/>
  <c r="I328" i="11" s="1"/>
  <c r="L326" i="11"/>
  <c r="L325" i="11" s="1"/>
  <c r="K326" i="11"/>
  <c r="K325" i="11" s="1"/>
  <c r="J326" i="11"/>
  <c r="J325" i="11" s="1"/>
  <c r="I326" i="11"/>
  <c r="I325" i="11" s="1"/>
  <c r="L323" i="11"/>
  <c r="L322" i="11" s="1"/>
  <c r="K323" i="11"/>
  <c r="K322" i="11" s="1"/>
  <c r="J323" i="11"/>
  <c r="J322" i="11" s="1"/>
  <c r="I323" i="11"/>
  <c r="I322" i="11" s="1"/>
  <c r="L319" i="11"/>
  <c r="L318" i="11" s="1"/>
  <c r="K319" i="11"/>
  <c r="K318" i="11" s="1"/>
  <c r="J319" i="11"/>
  <c r="J318" i="11" s="1"/>
  <c r="I319" i="11"/>
  <c r="I318" i="11" s="1"/>
  <c r="L315" i="11"/>
  <c r="L314" i="11" s="1"/>
  <c r="K315" i="11"/>
  <c r="K314" i="11" s="1"/>
  <c r="J315" i="11"/>
  <c r="J314" i="11" s="1"/>
  <c r="I315" i="11"/>
  <c r="I314" i="11" s="1"/>
  <c r="L311" i="11"/>
  <c r="L310" i="11" s="1"/>
  <c r="K311" i="11"/>
  <c r="K310" i="11" s="1"/>
  <c r="J311" i="11"/>
  <c r="J310" i="11" s="1"/>
  <c r="I311" i="11"/>
  <c r="I310" i="11" s="1"/>
  <c r="L307" i="11"/>
  <c r="K307" i="11"/>
  <c r="J307" i="11"/>
  <c r="I307" i="11"/>
  <c r="L304" i="11"/>
  <c r="K304" i="11"/>
  <c r="J304" i="11"/>
  <c r="I304" i="11"/>
  <c r="L302" i="11"/>
  <c r="L301" i="11" s="1"/>
  <c r="K302" i="11"/>
  <c r="K301" i="11" s="1"/>
  <c r="K300" i="11" s="1"/>
  <c r="J302" i="11"/>
  <c r="J301" i="11" s="1"/>
  <c r="J300" i="11" s="1"/>
  <c r="I302" i="11"/>
  <c r="I301" i="11" s="1"/>
  <c r="I300" i="11" s="1"/>
  <c r="L296" i="11"/>
  <c r="L295" i="11" s="1"/>
  <c r="K296" i="11"/>
  <c r="K295" i="11" s="1"/>
  <c r="J296" i="11"/>
  <c r="J295" i="11" s="1"/>
  <c r="I296" i="11"/>
  <c r="I295" i="11" s="1"/>
  <c r="L293" i="11"/>
  <c r="L292" i="11" s="1"/>
  <c r="K293" i="11"/>
  <c r="K292" i="11" s="1"/>
  <c r="J293" i="11"/>
  <c r="J292" i="11" s="1"/>
  <c r="I293" i="11"/>
  <c r="I292" i="11" s="1"/>
  <c r="L290" i="11"/>
  <c r="L289" i="11" s="1"/>
  <c r="K290" i="11"/>
  <c r="K289" i="11" s="1"/>
  <c r="J290" i="11"/>
  <c r="J289" i="11" s="1"/>
  <c r="I290" i="11"/>
  <c r="I289" i="11" s="1"/>
  <c r="L286" i="11"/>
  <c r="L285" i="11" s="1"/>
  <c r="K286" i="11"/>
  <c r="K285" i="11" s="1"/>
  <c r="J286" i="11"/>
  <c r="J285" i="11" s="1"/>
  <c r="I286" i="11"/>
  <c r="I285" i="11" s="1"/>
  <c r="L282" i="11"/>
  <c r="L281" i="11" s="1"/>
  <c r="K282" i="11"/>
  <c r="K281" i="11" s="1"/>
  <c r="J282" i="11"/>
  <c r="J281" i="11" s="1"/>
  <c r="I282" i="11"/>
  <c r="I281" i="11" s="1"/>
  <c r="L278" i="11"/>
  <c r="L277" i="11" s="1"/>
  <c r="K278" i="11"/>
  <c r="K277" i="11" s="1"/>
  <c r="J278" i="11"/>
  <c r="J277" i="11" s="1"/>
  <c r="I278" i="11"/>
  <c r="I277" i="11" s="1"/>
  <c r="L274" i="11"/>
  <c r="K274" i="11"/>
  <c r="J274" i="11"/>
  <c r="I274" i="11"/>
  <c r="L271" i="11"/>
  <c r="K271" i="11"/>
  <c r="J271" i="11"/>
  <c r="I271" i="11"/>
  <c r="L269" i="11"/>
  <c r="L268" i="11" s="1"/>
  <c r="L267" i="11" s="1"/>
  <c r="K269" i="11"/>
  <c r="K268" i="11" s="1"/>
  <c r="J269" i="11"/>
  <c r="J268" i="11" s="1"/>
  <c r="I269" i="11"/>
  <c r="I268" i="11" s="1"/>
  <c r="L264" i="11"/>
  <c r="K264" i="11"/>
  <c r="J264" i="11"/>
  <c r="I264" i="11"/>
  <c r="L263" i="11"/>
  <c r="K263" i="11"/>
  <c r="J263" i="11"/>
  <c r="I263" i="11"/>
  <c r="L261" i="11"/>
  <c r="K261" i="11"/>
  <c r="J261" i="11"/>
  <c r="I261" i="11"/>
  <c r="L260" i="11"/>
  <c r="K260" i="11"/>
  <c r="J260" i="11"/>
  <c r="I260" i="11"/>
  <c r="L258" i="11"/>
  <c r="K258" i="11"/>
  <c r="J258" i="11"/>
  <c r="I258" i="11"/>
  <c r="L257" i="11"/>
  <c r="K257" i="11"/>
  <c r="J257" i="11"/>
  <c r="I257" i="11"/>
  <c r="L254" i="11"/>
  <c r="K254" i="11"/>
  <c r="J254" i="11"/>
  <c r="I254" i="11"/>
  <c r="L253" i="11"/>
  <c r="K253" i="11"/>
  <c r="J253" i="11"/>
  <c r="I253" i="11"/>
  <c r="L250" i="11"/>
  <c r="K250" i="11"/>
  <c r="J250" i="11"/>
  <c r="I250" i="11"/>
  <c r="L249" i="11"/>
  <c r="K249" i="11"/>
  <c r="J249" i="11"/>
  <c r="I249" i="11"/>
  <c r="L246" i="11"/>
  <c r="K246" i="11"/>
  <c r="J246" i="11"/>
  <c r="I246" i="11"/>
  <c r="L245" i="11"/>
  <c r="K245" i="11"/>
  <c r="J245" i="11"/>
  <c r="I245" i="11"/>
  <c r="L242" i="11"/>
  <c r="K242" i="11"/>
  <c r="J242" i="11"/>
  <c r="I242" i="11"/>
  <c r="L239" i="11"/>
  <c r="K239" i="11"/>
  <c r="J239" i="11"/>
  <c r="I239" i="11"/>
  <c r="L237" i="11"/>
  <c r="K237" i="11"/>
  <c r="J237" i="11"/>
  <c r="I237" i="11"/>
  <c r="L236" i="11"/>
  <c r="L235" i="11" s="1"/>
  <c r="L234" i="11" s="1"/>
  <c r="K236" i="11"/>
  <c r="K235" i="11" s="1"/>
  <c r="J236" i="11"/>
  <c r="J235" i="11" s="1"/>
  <c r="I236" i="11"/>
  <c r="I235" i="11" s="1"/>
  <c r="L230" i="11"/>
  <c r="K230" i="11"/>
  <c r="J230" i="11"/>
  <c r="I230" i="11"/>
  <c r="L229" i="11"/>
  <c r="L228" i="11" s="1"/>
  <c r="K229" i="11"/>
  <c r="J229" i="11"/>
  <c r="J228" i="11" s="1"/>
  <c r="I229" i="11"/>
  <c r="I228" i="11" s="1"/>
  <c r="K228" i="11"/>
  <c r="L226" i="11"/>
  <c r="L225" i="11" s="1"/>
  <c r="L224" i="11" s="1"/>
  <c r="K226" i="11"/>
  <c r="J226" i="11"/>
  <c r="J225" i="11" s="1"/>
  <c r="J224" i="11" s="1"/>
  <c r="I226" i="11"/>
  <c r="I225" i="11" s="1"/>
  <c r="I224" i="11" s="1"/>
  <c r="K225" i="11"/>
  <c r="K224" i="11" s="1"/>
  <c r="P217" i="11"/>
  <c r="O217" i="11"/>
  <c r="N217" i="11"/>
  <c r="M217" i="11"/>
  <c r="L217" i="11"/>
  <c r="L216" i="11" s="1"/>
  <c r="K217" i="11"/>
  <c r="J217" i="11"/>
  <c r="J216" i="11" s="1"/>
  <c r="I217" i="11"/>
  <c r="I216" i="11" s="1"/>
  <c r="K216" i="11"/>
  <c r="L214" i="11"/>
  <c r="L213" i="11" s="1"/>
  <c r="L212" i="11" s="1"/>
  <c r="K214" i="11"/>
  <c r="J214" i="11"/>
  <c r="J213" i="11" s="1"/>
  <c r="I214" i="11"/>
  <c r="I213" i="11" s="1"/>
  <c r="I212" i="11" s="1"/>
  <c r="K213" i="11"/>
  <c r="K212" i="11"/>
  <c r="L207" i="11"/>
  <c r="K207" i="11"/>
  <c r="J207" i="11"/>
  <c r="I207" i="11"/>
  <c r="L206" i="11"/>
  <c r="L205" i="11" s="1"/>
  <c r="K206" i="11"/>
  <c r="K205" i="11" s="1"/>
  <c r="J206" i="11"/>
  <c r="I206" i="11"/>
  <c r="I205" i="11" s="1"/>
  <c r="J205" i="11"/>
  <c r="L203" i="11"/>
  <c r="L202" i="11" s="1"/>
  <c r="K203" i="11"/>
  <c r="K202" i="11" s="1"/>
  <c r="J203" i="11"/>
  <c r="I203" i="11"/>
  <c r="I202" i="11" s="1"/>
  <c r="J202" i="11"/>
  <c r="L198" i="11"/>
  <c r="L197" i="11" s="1"/>
  <c r="K198" i="11"/>
  <c r="K197" i="11" s="1"/>
  <c r="J198" i="11"/>
  <c r="J197" i="11" s="1"/>
  <c r="I198" i="11"/>
  <c r="I197" i="11" s="1"/>
  <c r="L192" i="11"/>
  <c r="L191" i="11" s="1"/>
  <c r="K192" i="11"/>
  <c r="K191" i="11" s="1"/>
  <c r="J192" i="11"/>
  <c r="J191" i="11" s="1"/>
  <c r="I192" i="11"/>
  <c r="I191" i="11" s="1"/>
  <c r="L187" i="11"/>
  <c r="L186" i="11" s="1"/>
  <c r="K187" i="11"/>
  <c r="K186" i="11" s="1"/>
  <c r="J187" i="11"/>
  <c r="J186" i="11" s="1"/>
  <c r="I187" i="11"/>
  <c r="I186" i="11" s="1"/>
  <c r="L184" i="11"/>
  <c r="L183" i="11" s="1"/>
  <c r="K184" i="11"/>
  <c r="K183" i="11" s="1"/>
  <c r="J184" i="11"/>
  <c r="J183" i="11" s="1"/>
  <c r="J182" i="11" s="1"/>
  <c r="I184" i="11"/>
  <c r="I183" i="11" s="1"/>
  <c r="L176" i="11"/>
  <c r="K176" i="11"/>
  <c r="J176" i="11"/>
  <c r="I176" i="11"/>
  <c r="L175" i="11"/>
  <c r="K175" i="11"/>
  <c r="J175" i="11"/>
  <c r="I175" i="11"/>
  <c r="L171" i="11"/>
  <c r="K171" i="11"/>
  <c r="J171" i="11"/>
  <c r="J170" i="11" s="1"/>
  <c r="J169" i="11" s="1"/>
  <c r="I171" i="11"/>
  <c r="L170" i="11"/>
  <c r="L169" i="11" s="1"/>
  <c r="K170" i="11"/>
  <c r="K169" i="11" s="1"/>
  <c r="I170" i="11"/>
  <c r="I169" i="11" s="1"/>
  <c r="L167" i="11"/>
  <c r="L166" i="11" s="1"/>
  <c r="L165" i="11" s="1"/>
  <c r="K167" i="11"/>
  <c r="K166" i="11" s="1"/>
  <c r="K165" i="11" s="1"/>
  <c r="K164" i="11" s="1"/>
  <c r="J167" i="11"/>
  <c r="I167" i="11"/>
  <c r="I166" i="11" s="1"/>
  <c r="I165" i="11" s="1"/>
  <c r="J166" i="11"/>
  <c r="J165" i="11" s="1"/>
  <c r="L162" i="11"/>
  <c r="L161" i="11" s="1"/>
  <c r="K162" i="11"/>
  <c r="K161" i="11" s="1"/>
  <c r="J162" i="11"/>
  <c r="I162" i="11"/>
  <c r="I161" i="11" s="1"/>
  <c r="J161" i="11"/>
  <c r="L157" i="11"/>
  <c r="L156" i="11" s="1"/>
  <c r="L155" i="11" s="1"/>
  <c r="L154" i="11" s="1"/>
  <c r="K157" i="11"/>
  <c r="K156" i="11" s="1"/>
  <c r="J157" i="11"/>
  <c r="J156" i="11" s="1"/>
  <c r="J155" i="11" s="1"/>
  <c r="J154" i="11" s="1"/>
  <c r="I157" i="11"/>
  <c r="I156" i="11" s="1"/>
  <c r="I155" i="11" s="1"/>
  <c r="I154" i="11" s="1"/>
  <c r="L151" i="11"/>
  <c r="L150" i="11" s="1"/>
  <c r="L149" i="11" s="1"/>
  <c r="K151" i="11"/>
  <c r="K150" i="11" s="1"/>
  <c r="K149" i="11" s="1"/>
  <c r="J151" i="11"/>
  <c r="J150" i="11" s="1"/>
  <c r="J149" i="11" s="1"/>
  <c r="I151" i="11"/>
  <c r="I150" i="11" s="1"/>
  <c r="I149" i="11" s="1"/>
  <c r="L147" i="11"/>
  <c r="K147" i="11"/>
  <c r="J147" i="11"/>
  <c r="I147" i="11"/>
  <c r="L146" i="11"/>
  <c r="K146" i="11"/>
  <c r="J146" i="11"/>
  <c r="I146" i="11"/>
  <c r="L143" i="11"/>
  <c r="K143" i="11"/>
  <c r="J143" i="11"/>
  <c r="I143" i="11"/>
  <c r="L142" i="11"/>
  <c r="L141" i="11" s="1"/>
  <c r="K142" i="11"/>
  <c r="K141" i="11" s="1"/>
  <c r="J142" i="11"/>
  <c r="I142" i="11"/>
  <c r="I141" i="11" s="1"/>
  <c r="J141" i="11"/>
  <c r="L138" i="11"/>
  <c r="L137" i="11" s="1"/>
  <c r="L136" i="11" s="1"/>
  <c r="K138" i="11"/>
  <c r="K137" i="11" s="1"/>
  <c r="K136" i="11" s="1"/>
  <c r="J138" i="11"/>
  <c r="J137" i="11" s="1"/>
  <c r="J136" i="11" s="1"/>
  <c r="J135" i="11" s="1"/>
  <c r="I138" i="11"/>
  <c r="I137" i="11" s="1"/>
  <c r="I136" i="11" s="1"/>
  <c r="L133" i="11"/>
  <c r="L132" i="11" s="1"/>
  <c r="L131" i="11" s="1"/>
  <c r="K133" i="11"/>
  <c r="K132" i="11" s="1"/>
  <c r="K131" i="11" s="1"/>
  <c r="J133" i="11"/>
  <c r="I133" i="11"/>
  <c r="I132" i="11" s="1"/>
  <c r="I131" i="11" s="1"/>
  <c r="J132" i="11"/>
  <c r="J131" i="11" s="1"/>
  <c r="L129" i="11"/>
  <c r="K129" i="11"/>
  <c r="J129" i="11"/>
  <c r="J128" i="11" s="1"/>
  <c r="J127" i="11" s="1"/>
  <c r="I129" i="11"/>
  <c r="L128" i="11"/>
  <c r="L127" i="11" s="1"/>
  <c r="K128" i="11"/>
  <c r="K127" i="11" s="1"/>
  <c r="I128" i="11"/>
  <c r="I127" i="11" s="1"/>
  <c r="L125" i="11"/>
  <c r="L124" i="11" s="1"/>
  <c r="L123" i="11" s="1"/>
  <c r="K125" i="11"/>
  <c r="K124" i="11" s="1"/>
  <c r="K123" i="11" s="1"/>
  <c r="J125" i="11"/>
  <c r="I125" i="11"/>
  <c r="I124" i="11" s="1"/>
  <c r="I123" i="11" s="1"/>
  <c r="J124" i="11"/>
  <c r="J123" i="11" s="1"/>
  <c r="L121" i="11"/>
  <c r="K121" i="11"/>
  <c r="J121" i="11"/>
  <c r="J120" i="11" s="1"/>
  <c r="J119" i="11" s="1"/>
  <c r="I121" i="11"/>
  <c r="L120" i="11"/>
  <c r="L119" i="11" s="1"/>
  <c r="K120" i="11"/>
  <c r="K119" i="11" s="1"/>
  <c r="I120" i="11"/>
  <c r="I119" i="11" s="1"/>
  <c r="L117" i="11"/>
  <c r="L116" i="11" s="1"/>
  <c r="L115" i="11" s="1"/>
  <c r="K117" i="11"/>
  <c r="K116" i="11" s="1"/>
  <c r="K115" i="11" s="1"/>
  <c r="J117" i="11"/>
  <c r="I117" i="11"/>
  <c r="I116" i="11" s="1"/>
  <c r="I115" i="11" s="1"/>
  <c r="J116" i="11"/>
  <c r="J115" i="11" s="1"/>
  <c r="L112" i="11"/>
  <c r="K112" i="11"/>
  <c r="J112" i="11"/>
  <c r="I112" i="11"/>
  <c r="L111" i="11"/>
  <c r="L110" i="11" s="1"/>
  <c r="K111" i="11"/>
  <c r="K110" i="11" s="1"/>
  <c r="K109" i="11" s="1"/>
  <c r="J111" i="11"/>
  <c r="I111" i="11"/>
  <c r="I110" i="11" s="1"/>
  <c r="J110" i="11"/>
  <c r="L106" i="11"/>
  <c r="K106" i="11"/>
  <c r="J106" i="11"/>
  <c r="I106" i="11"/>
  <c r="L105" i="11"/>
  <c r="K105" i="11"/>
  <c r="J105" i="11"/>
  <c r="I105" i="11"/>
  <c r="L102" i="11"/>
  <c r="K102" i="11"/>
  <c r="J102" i="11"/>
  <c r="I102" i="11"/>
  <c r="L101" i="11"/>
  <c r="L100" i="11" s="1"/>
  <c r="K101" i="11"/>
  <c r="K100" i="11" s="1"/>
  <c r="J101" i="11"/>
  <c r="J100" i="11" s="1"/>
  <c r="I101" i="11"/>
  <c r="I100" i="11" s="1"/>
  <c r="L97" i="11"/>
  <c r="L96" i="11" s="1"/>
  <c r="L95" i="11" s="1"/>
  <c r="K97" i="11"/>
  <c r="K96" i="11" s="1"/>
  <c r="K95" i="11" s="1"/>
  <c r="J97" i="11"/>
  <c r="J96" i="11" s="1"/>
  <c r="J95" i="11" s="1"/>
  <c r="I97" i="11"/>
  <c r="I96" i="11" s="1"/>
  <c r="I95" i="11" s="1"/>
  <c r="L92" i="11"/>
  <c r="K92" i="11"/>
  <c r="J92" i="11"/>
  <c r="I92" i="11"/>
  <c r="L91" i="11"/>
  <c r="L90" i="11" s="1"/>
  <c r="K91" i="11"/>
  <c r="K90" i="11" s="1"/>
  <c r="J91" i="11"/>
  <c r="J90" i="11" s="1"/>
  <c r="J89" i="11" s="1"/>
  <c r="I91" i="11"/>
  <c r="I90" i="11" s="1"/>
  <c r="I89" i="11" s="1"/>
  <c r="L85" i="11"/>
  <c r="K85" i="11"/>
  <c r="J85" i="11"/>
  <c r="J84" i="11" s="1"/>
  <c r="J83" i="11" s="1"/>
  <c r="J82" i="11" s="1"/>
  <c r="I85" i="11"/>
  <c r="L84" i="11"/>
  <c r="L83" i="11" s="1"/>
  <c r="L82" i="11" s="1"/>
  <c r="K84" i="11"/>
  <c r="K83" i="11" s="1"/>
  <c r="K82" i="11" s="1"/>
  <c r="I84" i="11"/>
  <c r="I83" i="11" s="1"/>
  <c r="I82" i="11" s="1"/>
  <c r="L80" i="11"/>
  <c r="K80" i="11"/>
  <c r="J80" i="11"/>
  <c r="J79" i="11" s="1"/>
  <c r="J78" i="11" s="1"/>
  <c r="I80" i="11"/>
  <c r="L79" i="11"/>
  <c r="L78" i="11" s="1"/>
  <c r="K79" i="11"/>
  <c r="K78" i="11" s="1"/>
  <c r="I79" i="11"/>
  <c r="I78" i="11" s="1"/>
  <c r="L74" i="11"/>
  <c r="L73" i="11" s="1"/>
  <c r="K74" i="11"/>
  <c r="K73" i="11" s="1"/>
  <c r="J74" i="11"/>
  <c r="J73" i="11" s="1"/>
  <c r="I74" i="11"/>
  <c r="I73" i="11" s="1"/>
  <c r="L69" i="11"/>
  <c r="L68" i="11" s="1"/>
  <c r="K69" i="11"/>
  <c r="K68" i="11" s="1"/>
  <c r="J69" i="11"/>
  <c r="J68" i="11" s="1"/>
  <c r="I69" i="11"/>
  <c r="I68" i="11" s="1"/>
  <c r="L64" i="11"/>
  <c r="L63" i="11" s="1"/>
  <c r="L62" i="11" s="1"/>
  <c r="L61" i="11" s="1"/>
  <c r="K64" i="11"/>
  <c r="K63" i="11" s="1"/>
  <c r="K62" i="11" s="1"/>
  <c r="K61" i="11" s="1"/>
  <c r="J64" i="11"/>
  <c r="J63" i="11" s="1"/>
  <c r="J62" i="11" s="1"/>
  <c r="J61" i="11" s="1"/>
  <c r="I64" i="11"/>
  <c r="I63" i="11" s="1"/>
  <c r="I62" i="11" s="1"/>
  <c r="I61" i="11" s="1"/>
  <c r="L45" i="11"/>
  <c r="L44" i="11" s="1"/>
  <c r="L43" i="11" s="1"/>
  <c r="L42" i="11" s="1"/>
  <c r="K45" i="11"/>
  <c r="K44" i="11" s="1"/>
  <c r="K43" i="11" s="1"/>
  <c r="K42" i="11" s="1"/>
  <c r="J45" i="11"/>
  <c r="J44" i="11" s="1"/>
  <c r="J43" i="11" s="1"/>
  <c r="J42" i="11" s="1"/>
  <c r="I45" i="11"/>
  <c r="I44" i="11" s="1"/>
  <c r="I43" i="11" s="1"/>
  <c r="I42" i="11" s="1"/>
  <c r="L40" i="11"/>
  <c r="L39" i="11" s="1"/>
  <c r="L38" i="11" s="1"/>
  <c r="K40" i="11"/>
  <c r="K39" i="11" s="1"/>
  <c r="K38" i="11" s="1"/>
  <c r="J40" i="11"/>
  <c r="J39" i="11" s="1"/>
  <c r="J38" i="11" s="1"/>
  <c r="I40" i="11"/>
  <c r="I39" i="11" s="1"/>
  <c r="I38" i="11" s="1"/>
  <c r="L36" i="11"/>
  <c r="K36" i="11"/>
  <c r="J36" i="11"/>
  <c r="I36" i="11"/>
  <c r="L34" i="11"/>
  <c r="L33" i="11" s="1"/>
  <c r="L32" i="11" s="1"/>
  <c r="L31" i="11" s="1"/>
  <c r="K34" i="11"/>
  <c r="K33" i="11" s="1"/>
  <c r="K32" i="11" s="1"/>
  <c r="K31" i="11" s="1"/>
  <c r="J34" i="11"/>
  <c r="J33" i="11" s="1"/>
  <c r="J32" i="11" s="1"/>
  <c r="J31" i="11" s="1"/>
  <c r="I34" i="11"/>
  <c r="I33" i="11" s="1"/>
  <c r="I32" i="11" s="1"/>
  <c r="I31" i="11" s="1"/>
  <c r="L361" i="25"/>
  <c r="L360" i="25" s="1"/>
  <c r="K361" i="25"/>
  <c r="J361" i="25"/>
  <c r="J360" i="25" s="1"/>
  <c r="I361" i="25"/>
  <c r="I360" i="25" s="1"/>
  <c r="K360" i="25"/>
  <c r="L358" i="25"/>
  <c r="L357" i="25" s="1"/>
  <c r="K358" i="25"/>
  <c r="J358" i="25"/>
  <c r="J357" i="25" s="1"/>
  <c r="I358" i="25"/>
  <c r="I357" i="25" s="1"/>
  <c r="K357" i="25"/>
  <c r="L355" i="25"/>
  <c r="L354" i="25" s="1"/>
  <c r="K355" i="25"/>
  <c r="J355" i="25"/>
  <c r="J354" i="25" s="1"/>
  <c r="I355" i="25"/>
  <c r="I354" i="25" s="1"/>
  <c r="K354" i="25"/>
  <c r="L351" i="25"/>
  <c r="L350" i="25" s="1"/>
  <c r="K351" i="25"/>
  <c r="K350" i="25" s="1"/>
  <c r="J351" i="25"/>
  <c r="J350" i="25" s="1"/>
  <c r="I351" i="25"/>
  <c r="I350" i="25" s="1"/>
  <c r="L347" i="25"/>
  <c r="L346" i="25" s="1"/>
  <c r="K347" i="25"/>
  <c r="K346" i="25" s="1"/>
  <c r="J347" i="25"/>
  <c r="J346" i="25" s="1"/>
  <c r="I347" i="25"/>
  <c r="I346" i="25" s="1"/>
  <c r="L343" i="25"/>
  <c r="L342" i="25" s="1"/>
  <c r="K343" i="25"/>
  <c r="K342" i="25" s="1"/>
  <c r="J343" i="25"/>
  <c r="J342" i="25" s="1"/>
  <c r="I343" i="25"/>
  <c r="I342" i="25" s="1"/>
  <c r="L339" i="25"/>
  <c r="K339" i="25"/>
  <c r="J339" i="25"/>
  <c r="I339" i="25"/>
  <c r="L336" i="25"/>
  <c r="K336" i="25"/>
  <c r="J336" i="25"/>
  <c r="I336" i="25"/>
  <c r="P334" i="25"/>
  <c r="O334" i="25"/>
  <c r="N334" i="25"/>
  <c r="M334" i="25"/>
  <c r="L334" i="25"/>
  <c r="K334" i="25"/>
  <c r="K333" i="25" s="1"/>
  <c r="K332" i="25" s="1"/>
  <c r="J334" i="25"/>
  <c r="I334" i="25"/>
  <c r="L333" i="25"/>
  <c r="J333" i="25"/>
  <c r="I333" i="25"/>
  <c r="I332" i="25" s="1"/>
  <c r="L329" i="25"/>
  <c r="L328" i="25" s="1"/>
  <c r="K329" i="25"/>
  <c r="J329" i="25"/>
  <c r="J328" i="25" s="1"/>
  <c r="I329" i="25"/>
  <c r="I328" i="25" s="1"/>
  <c r="K328" i="25"/>
  <c r="L326" i="25"/>
  <c r="L325" i="25" s="1"/>
  <c r="K326" i="25"/>
  <c r="J326" i="25"/>
  <c r="J325" i="25" s="1"/>
  <c r="I326" i="25"/>
  <c r="I325" i="25" s="1"/>
  <c r="K325" i="25"/>
  <c r="L323" i="25"/>
  <c r="L322" i="25" s="1"/>
  <c r="K323" i="25"/>
  <c r="J323" i="25"/>
  <c r="J322" i="25" s="1"/>
  <c r="I323" i="25"/>
  <c r="I322" i="25" s="1"/>
  <c r="K322" i="25"/>
  <c r="L319" i="25"/>
  <c r="L318" i="25" s="1"/>
  <c r="K319" i="25"/>
  <c r="J319" i="25"/>
  <c r="J318" i="25" s="1"/>
  <c r="I319" i="25"/>
  <c r="I318" i="25" s="1"/>
  <c r="K318" i="25"/>
  <c r="L315" i="25"/>
  <c r="L314" i="25" s="1"/>
  <c r="K315" i="25"/>
  <c r="J315" i="25"/>
  <c r="J314" i="25" s="1"/>
  <c r="I315" i="25"/>
  <c r="I314" i="25" s="1"/>
  <c r="K314" i="25"/>
  <c r="L311" i="25"/>
  <c r="L310" i="25" s="1"/>
  <c r="K311" i="25"/>
  <c r="J311" i="25"/>
  <c r="J310" i="25" s="1"/>
  <c r="I311" i="25"/>
  <c r="I310" i="25" s="1"/>
  <c r="K310" i="25"/>
  <c r="L307" i="25"/>
  <c r="K307" i="25"/>
  <c r="J307" i="25"/>
  <c r="I307" i="25"/>
  <c r="L304" i="25"/>
  <c r="K304" i="25"/>
  <c r="J304" i="25"/>
  <c r="I304" i="25"/>
  <c r="L302" i="25"/>
  <c r="L301" i="25" s="1"/>
  <c r="K302" i="25"/>
  <c r="K301" i="25" s="1"/>
  <c r="K300" i="25" s="1"/>
  <c r="K299" i="25" s="1"/>
  <c r="J302" i="25"/>
  <c r="J301" i="25" s="1"/>
  <c r="I302" i="25"/>
  <c r="I301" i="25" s="1"/>
  <c r="L296" i="25"/>
  <c r="L295" i="25" s="1"/>
  <c r="K296" i="25"/>
  <c r="K295" i="25" s="1"/>
  <c r="J296" i="25"/>
  <c r="J295" i="25" s="1"/>
  <c r="I296" i="25"/>
  <c r="I295" i="25" s="1"/>
  <c r="L293" i="25"/>
  <c r="L292" i="25" s="1"/>
  <c r="K293" i="25"/>
  <c r="K292" i="25" s="1"/>
  <c r="J293" i="25"/>
  <c r="J292" i="25" s="1"/>
  <c r="I293" i="25"/>
  <c r="I292" i="25" s="1"/>
  <c r="L290" i="25"/>
  <c r="L289" i="25" s="1"/>
  <c r="K290" i="25"/>
  <c r="K289" i="25" s="1"/>
  <c r="J290" i="25"/>
  <c r="J289" i="25" s="1"/>
  <c r="I290" i="25"/>
  <c r="I289" i="25" s="1"/>
  <c r="L286" i="25"/>
  <c r="L285" i="25" s="1"/>
  <c r="K286" i="25"/>
  <c r="K285" i="25" s="1"/>
  <c r="J286" i="25"/>
  <c r="J285" i="25" s="1"/>
  <c r="I286" i="25"/>
  <c r="I285" i="25" s="1"/>
  <c r="L282" i="25"/>
  <c r="L281" i="25" s="1"/>
  <c r="K282" i="25"/>
  <c r="K281" i="25" s="1"/>
  <c r="J282" i="25"/>
  <c r="J281" i="25" s="1"/>
  <c r="I282" i="25"/>
  <c r="I281" i="25" s="1"/>
  <c r="L278" i="25"/>
  <c r="L277" i="25" s="1"/>
  <c r="K278" i="25"/>
  <c r="K277" i="25" s="1"/>
  <c r="J278" i="25"/>
  <c r="J277" i="25" s="1"/>
  <c r="I278" i="25"/>
  <c r="I277" i="25" s="1"/>
  <c r="L274" i="25"/>
  <c r="K274" i="25"/>
  <c r="J274" i="25"/>
  <c r="I274" i="25"/>
  <c r="L271" i="25"/>
  <c r="K271" i="25"/>
  <c r="J271" i="25"/>
  <c r="I271" i="25"/>
  <c r="L269" i="25"/>
  <c r="L268" i="25" s="1"/>
  <c r="L267" i="25" s="1"/>
  <c r="K269" i="25"/>
  <c r="K268" i="25" s="1"/>
  <c r="J269" i="25"/>
  <c r="J268" i="25" s="1"/>
  <c r="I269" i="25"/>
  <c r="I268" i="25" s="1"/>
  <c r="L264" i="25"/>
  <c r="K264" i="25"/>
  <c r="J264" i="25"/>
  <c r="I264" i="25"/>
  <c r="L263" i="25"/>
  <c r="K263" i="25"/>
  <c r="J263" i="25"/>
  <c r="I263" i="25"/>
  <c r="L261" i="25"/>
  <c r="K261" i="25"/>
  <c r="J261" i="25"/>
  <c r="I261" i="25"/>
  <c r="L260" i="25"/>
  <c r="K260" i="25"/>
  <c r="J260" i="25"/>
  <c r="I260" i="25"/>
  <c r="L258" i="25"/>
  <c r="K258" i="25"/>
  <c r="J258" i="25"/>
  <c r="I258" i="25"/>
  <c r="L257" i="25"/>
  <c r="K257" i="25"/>
  <c r="J257" i="25"/>
  <c r="I257" i="25"/>
  <c r="L254" i="25"/>
  <c r="K254" i="25"/>
  <c r="J254" i="25"/>
  <c r="I254" i="25"/>
  <c r="L253" i="25"/>
  <c r="K253" i="25"/>
  <c r="J253" i="25"/>
  <c r="I253" i="25"/>
  <c r="L250" i="25"/>
  <c r="K250" i="25"/>
  <c r="J250" i="25"/>
  <c r="I250" i="25"/>
  <c r="L249" i="25"/>
  <c r="K249" i="25"/>
  <c r="J249" i="25"/>
  <c r="I249" i="25"/>
  <c r="L246" i="25"/>
  <c r="K246" i="25"/>
  <c r="J246" i="25"/>
  <c r="I246" i="25"/>
  <c r="L245" i="25"/>
  <c r="K245" i="25"/>
  <c r="J245" i="25"/>
  <c r="I245" i="25"/>
  <c r="L242" i="25"/>
  <c r="K242" i="25"/>
  <c r="J242" i="25"/>
  <c r="I242" i="25"/>
  <c r="L239" i="25"/>
  <c r="K239" i="25"/>
  <c r="J239" i="25"/>
  <c r="I239" i="25"/>
  <c r="L237" i="25"/>
  <c r="K237" i="25"/>
  <c r="J237" i="25"/>
  <c r="I237" i="25"/>
  <c r="L236" i="25"/>
  <c r="L235" i="25" s="1"/>
  <c r="L234" i="25" s="1"/>
  <c r="K236" i="25"/>
  <c r="K235" i="25" s="1"/>
  <c r="J236" i="25"/>
  <c r="J235" i="25" s="1"/>
  <c r="I236" i="25"/>
  <c r="I235" i="25" s="1"/>
  <c r="L230" i="25"/>
  <c r="K230" i="25"/>
  <c r="K229" i="25" s="1"/>
  <c r="K228" i="25" s="1"/>
  <c r="J230" i="25"/>
  <c r="I230" i="25"/>
  <c r="L229" i="25"/>
  <c r="L228" i="25" s="1"/>
  <c r="J229" i="25"/>
  <c r="J228" i="25" s="1"/>
  <c r="I229" i="25"/>
  <c r="I228" i="25" s="1"/>
  <c r="L226" i="25"/>
  <c r="L225" i="25" s="1"/>
  <c r="L224" i="25" s="1"/>
  <c r="K226" i="25"/>
  <c r="J226" i="25"/>
  <c r="J225" i="25" s="1"/>
  <c r="J224" i="25" s="1"/>
  <c r="I226" i="25"/>
  <c r="I225" i="25" s="1"/>
  <c r="I224" i="25" s="1"/>
  <c r="K225" i="25"/>
  <c r="K224" i="25" s="1"/>
  <c r="P217" i="25"/>
  <c r="O217" i="25"/>
  <c r="N217" i="25"/>
  <c r="M217" i="25"/>
  <c r="L217" i="25"/>
  <c r="L216" i="25" s="1"/>
  <c r="K217" i="25"/>
  <c r="J217" i="25"/>
  <c r="J216" i="25" s="1"/>
  <c r="I217" i="25"/>
  <c r="I216" i="25" s="1"/>
  <c r="K216" i="25"/>
  <c r="L214" i="25"/>
  <c r="K214" i="25"/>
  <c r="J214" i="25"/>
  <c r="J213" i="25" s="1"/>
  <c r="J212" i="25" s="1"/>
  <c r="I214" i="25"/>
  <c r="I213" i="25" s="1"/>
  <c r="I212" i="25" s="1"/>
  <c r="L213" i="25"/>
  <c r="L212" i="25" s="1"/>
  <c r="K213" i="25"/>
  <c r="K212" i="25" s="1"/>
  <c r="L207" i="25"/>
  <c r="L206" i="25" s="1"/>
  <c r="L205" i="25" s="1"/>
  <c r="K207" i="25"/>
  <c r="K206" i="25" s="1"/>
  <c r="K205" i="25" s="1"/>
  <c r="J207" i="25"/>
  <c r="I207" i="25"/>
  <c r="J206" i="25"/>
  <c r="J205" i="25" s="1"/>
  <c r="I206" i="25"/>
  <c r="I205" i="25" s="1"/>
  <c r="L203" i="25"/>
  <c r="K203" i="25"/>
  <c r="J203" i="25"/>
  <c r="J202" i="25" s="1"/>
  <c r="I203" i="25"/>
  <c r="I202" i="25" s="1"/>
  <c r="L202" i="25"/>
  <c r="K202" i="25"/>
  <c r="L198" i="25"/>
  <c r="K198" i="25"/>
  <c r="J198" i="25"/>
  <c r="J197" i="25" s="1"/>
  <c r="I198" i="25"/>
  <c r="I197" i="25" s="1"/>
  <c r="L197" i="25"/>
  <c r="K197" i="25"/>
  <c r="L192" i="25"/>
  <c r="K192" i="25"/>
  <c r="K191" i="25" s="1"/>
  <c r="J192" i="25"/>
  <c r="J191" i="25" s="1"/>
  <c r="I192" i="25"/>
  <c r="I191" i="25" s="1"/>
  <c r="L191" i="25"/>
  <c r="L187" i="25"/>
  <c r="K187" i="25"/>
  <c r="K186" i="25" s="1"/>
  <c r="J187" i="25"/>
  <c r="J186" i="25" s="1"/>
  <c r="I187" i="25"/>
  <c r="I186" i="25" s="1"/>
  <c r="L186" i="25"/>
  <c r="L184" i="25"/>
  <c r="K184" i="25"/>
  <c r="J184" i="25"/>
  <c r="J183" i="25" s="1"/>
  <c r="J182" i="25" s="1"/>
  <c r="J181" i="25" s="1"/>
  <c r="I184" i="25"/>
  <c r="I183" i="25" s="1"/>
  <c r="L183" i="25"/>
  <c r="L182" i="25" s="1"/>
  <c r="K183" i="25"/>
  <c r="K182" i="25"/>
  <c r="K181" i="25" s="1"/>
  <c r="L176" i="25"/>
  <c r="L175" i="25" s="1"/>
  <c r="K176" i="25"/>
  <c r="K175" i="25" s="1"/>
  <c r="J176" i="25"/>
  <c r="I176" i="25"/>
  <c r="J175" i="25"/>
  <c r="I175" i="25"/>
  <c r="L171" i="25"/>
  <c r="L170" i="25" s="1"/>
  <c r="K171" i="25"/>
  <c r="K170" i="25" s="1"/>
  <c r="J171" i="25"/>
  <c r="I171" i="25"/>
  <c r="J170" i="25"/>
  <c r="J169" i="25" s="1"/>
  <c r="I170" i="25"/>
  <c r="I169" i="25" s="1"/>
  <c r="L167" i="25"/>
  <c r="K167" i="25"/>
  <c r="J167" i="25"/>
  <c r="J166" i="25" s="1"/>
  <c r="J165" i="25" s="1"/>
  <c r="J164" i="25" s="1"/>
  <c r="I167" i="25"/>
  <c r="I166" i="25" s="1"/>
  <c r="I165" i="25" s="1"/>
  <c r="L166" i="25"/>
  <c r="L165" i="25" s="1"/>
  <c r="K166" i="25"/>
  <c r="K165" i="25"/>
  <c r="L162" i="25"/>
  <c r="K162" i="25"/>
  <c r="J162" i="25"/>
  <c r="J161" i="25" s="1"/>
  <c r="I162" i="25"/>
  <c r="I161" i="25" s="1"/>
  <c r="L161" i="25"/>
  <c r="K161" i="25"/>
  <c r="L157" i="25"/>
  <c r="K157" i="25"/>
  <c r="K156" i="25" s="1"/>
  <c r="K155" i="25" s="1"/>
  <c r="K154" i="25" s="1"/>
  <c r="J157" i="25"/>
  <c r="J156" i="25" s="1"/>
  <c r="I157" i="25"/>
  <c r="I156" i="25" s="1"/>
  <c r="I155" i="25" s="1"/>
  <c r="I154" i="25" s="1"/>
  <c r="L156" i="25"/>
  <c r="L155" i="25" s="1"/>
  <c r="L154" i="25" s="1"/>
  <c r="L151" i="25"/>
  <c r="K151" i="25"/>
  <c r="K150" i="25" s="1"/>
  <c r="K149" i="25" s="1"/>
  <c r="J151" i="25"/>
  <c r="J150" i="25" s="1"/>
  <c r="J149" i="25" s="1"/>
  <c r="I151" i="25"/>
  <c r="I150" i="25" s="1"/>
  <c r="I149" i="25" s="1"/>
  <c r="L150" i="25"/>
  <c r="L149" i="25" s="1"/>
  <c r="L147" i="25"/>
  <c r="L146" i="25" s="1"/>
  <c r="K147" i="25"/>
  <c r="K146" i="25" s="1"/>
  <c r="J147" i="25"/>
  <c r="I147" i="25"/>
  <c r="J146" i="25"/>
  <c r="I146" i="25"/>
  <c r="L143" i="25"/>
  <c r="L142" i="25" s="1"/>
  <c r="L141" i="25" s="1"/>
  <c r="K143" i="25"/>
  <c r="K142" i="25" s="1"/>
  <c r="K141" i="25" s="1"/>
  <c r="J143" i="25"/>
  <c r="I143" i="25"/>
  <c r="J142" i="25"/>
  <c r="J141" i="25" s="1"/>
  <c r="I142" i="25"/>
  <c r="I141" i="25" s="1"/>
  <c r="L138" i="25"/>
  <c r="K138" i="25"/>
  <c r="J138" i="25"/>
  <c r="J137" i="25" s="1"/>
  <c r="J136" i="25" s="1"/>
  <c r="I138" i="25"/>
  <c r="I137" i="25" s="1"/>
  <c r="I136" i="25" s="1"/>
  <c r="L137" i="25"/>
  <c r="L136" i="25" s="1"/>
  <c r="L135" i="25" s="1"/>
  <c r="K137" i="25"/>
  <c r="K136" i="25" s="1"/>
  <c r="K135" i="25" s="1"/>
  <c r="L133" i="25"/>
  <c r="K133" i="25"/>
  <c r="K132" i="25" s="1"/>
  <c r="K131" i="25" s="1"/>
  <c r="J133" i="25"/>
  <c r="J132" i="25" s="1"/>
  <c r="J131" i="25" s="1"/>
  <c r="I133" i="25"/>
  <c r="I132" i="25" s="1"/>
  <c r="I131" i="25" s="1"/>
  <c r="L132" i="25"/>
  <c r="L131" i="25" s="1"/>
  <c r="L129" i="25"/>
  <c r="L128" i="25" s="1"/>
  <c r="L127" i="25" s="1"/>
  <c r="K129" i="25"/>
  <c r="K128" i="25" s="1"/>
  <c r="K127" i="25" s="1"/>
  <c r="J129" i="25"/>
  <c r="J128" i="25" s="1"/>
  <c r="J127" i="25" s="1"/>
  <c r="I129" i="25"/>
  <c r="I128" i="25"/>
  <c r="I127" i="25" s="1"/>
  <c r="L125" i="25"/>
  <c r="K125" i="25"/>
  <c r="J125" i="25"/>
  <c r="I125" i="25"/>
  <c r="I124" i="25" s="1"/>
  <c r="I123" i="25" s="1"/>
  <c r="L124" i="25"/>
  <c r="L123" i="25" s="1"/>
  <c r="K124" i="25"/>
  <c r="K123" i="25" s="1"/>
  <c r="J124" i="25"/>
  <c r="J123" i="25"/>
  <c r="L121" i="25"/>
  <c r="L120" i="25" s="1"/>
  <c r="L119" i="25" s="1"/>
  <c r="K121" i="25"/>
  <c r="J121" i="25"/>
  <c r="J120" i="25" s="1"/>
  <c r="J119" i="25" s="1"/>
  <c r="I121" i="25"/>
  <c r="K120" i="25"/>
  <c r="K119" i="25" s="1"/>
  <c r="I120" i="25"/>
  <c r="I119" i="25" s="1"/>
  <c r="L117" i="25"/>
  <c r="K117" i="25"/>
  <c r="K116" i="25" s="1"/>
  <c r="K115" i="25" s="1"/>
  <c r="J117" i="25"/>
  <c r="J116" i="25" s="1"/>
  <c r="J115" i="25" s="1"/>
  <c r="I117" i="25"/>
  <c r="I116" i="25" s="1"/>
  <c r="I115" i="25" s="1"/>
  <c r="L116" i="25"/>
  <c r="L115" i="25" s="1"/>
  <c r="L112" i="25"/>
  <c r="L111" i="25" s="1"/>
  <c r="L110" i="25" s="1"/>
  <c r="L109" i="25" s="1"/>
  <c r="K112" i="25"/>
  <c r="K111" i="25" s="1"/>
  <c r="K110" i="25" s="1"/>
  <c r="J112" i="25"/>
  <c r="J111" i="25" s="1"/>
  <c r="J110" i="25" s="1"/>
  <c r="I112" i="25"/>
  <c r="I111" i="25"/>
  <c r="I110" i="25" s="1"/>
  <c r="I109" i="25" s="1"/>
  <c r="L106" i="25"/>
  <c r="L105" i="25" s="1"/>
  <c r="K106" i="25"/>
  <c r="J106" i="25"/>
  <c r="J105" i="25" s="1"/>
  <c r="I106" i="25"/>
  <c r="K105" i="25"/>
  <c r="I105" i="25"/>
  <c r="L102" i="25"/>
  <c r="L101" i="25" s="1"/>
  <c r="K102" i="25"/>
  <c r="K101" i="25" s="1"/>
  <c r="K100" i="25" s="1"/>
  <c r="J102" i="25"/>
  <c r="J101" i="25" s="1"/>
  <c r="J100" i="25" s="1"/>
  <c r="I102" i="25"/>
  <c r="I101" i="25"/>
  <c r="I100" i="25" s="1"/>
  <c r="L100" i="25"/>
  <c r="L97" i="25"/>
  <c r="K97" i="25"/>
  <c r="K96" i="25" s="1"/>
  <c r="K95" i="25" s="1"/>
  <c r="J97" i="25"/>
  <c r="I97" i="25"/>
  <c r="I96" i="25" s="1"/>
  <c r="I95" i="25" s="1"/>
  <c r="L96" i="25"/>
  <c r="L95" i="25" s="1"/>
  <c r="J96" i="25"/>
  <c r="J95" i="25"/>
  <c r="L92" i="25"/>
  <c r="L91" i="25" s="1"/>
  <c r="L90" i="25" s="1"/>
  <c r="L89" i="25" s="1"/>
  <c r="K92" i="25"/>
  <c r="J92" i="25"/>
  <c r="I92" i="25"/>
  <c r="K91" i="25"/>
  <c r="K90" i="25" s="1"/>
  <c r="J91" i="25"/>
  <c r="J90" i="25" s="1"/>
  <c r="I91" i="25"/>
  <c r="I90" i="25" s="1"/>
  <c r="L85" i="25"/>
  <c r="K85" i="25"/>
  <c r="K84" i="25" s="1"/>
  <c r="K83" i="25" s="1"/>
  <c r="K82" i="25" s="1"/>
  <c r="J85" i="25"/>
  <c r="J84" i="25" s="1"/>
  <c r="J83" i="25" s="1"/>
  <c r="J82" i="25" s="1"/>
  <c r="I85" i="25"/>
  <c r="L84" i="25"/>
  <c r="L83" i="25" s="1"/>
  <c r="L82" i="25" s="1"/>
  <c r="I84" i="25"/>
  <c r="I83" i="25" s="1"/>
  <c r="I82" i="25" s="1"/>
  <c r="L80" i="25"/>
  <c r="L79" i="25" s="1"/>
  <c r="L78" i="25" s="1"/>
  <c r="K80" i="25"/>
  <c r="K79" i="25" s="1"/>
  <c r="K78" i="25" s="1"/>
  <c r="J80" i="25"/>
  <c r="J79" i="25" s="1"/>
  <c r="J78" i="25" s="1"/>
  <c r="I80" i="25"/>
  <c r="I79" i="25"/>
  <c r="I78" i="25" s="1"/>
  <c r="L74" i="25"/>
  <c r="L73" i="25" s="1"/>
  <c r="K74" i="25"/>
  <c r="J74" i="25"/>
  <c r="J73" i="25" s="1"/>
  <c r="I74" i="25"/>
  <c r="I73" i="25" s="1"/>
  <c r="K73" i="25"/>
  <c r="L69" i="25"/>
  <c r="K69" i="25"/>
  <c r="K68" i="25" s="1"/>
  <c r="J69" i="25"/>
  <c r="J68" i="25" s="1"/>
  <c r="I69" i="25"/>
  <c r="I68" i="25" s="1"/>
  <c r="L68" i="25"/>
  <c r="L64" i="25"/>
  <c r="K64" i="25"/>
  <c r="K63" i="25" s="1"/>
  <c r="J64" i="25"/>
  <c r="J63" i="25" s="1"/>
  <c r="I64" i="25"/>
  <c r="I63" i="25" s="1"/>
  <c r="L63" i="25"/>
  <c r="L45" i="25"/>
  <c r="L44" i="25" s="1"/>
  <c r="L43" i="25" s="1"/>
  <c r="L42" i="25" s="1"/>
  <c r="K45" i="25"/>
  <c r="K44" i="25" s="1"/>
  <c r="K43" i="25" s="1"/>
  <c r="K42" i="25" s="1"/>
  <c r="J45" i="25"/>
  <c r="J44" i="25" s="1"/>
  <c r="J43" i="25" s="1"/>
  <c r="J42" i="25" s="1"/>
  <c r="I45" i="25"/>
  <c r="I44" i="25" s="1"/>
  <c r="I43" i="25" s="1"/>
  <c r="I42" i="25" s="1"/>
  <c r="L40" i="25"/>
  <c r="K40" i="25"/>
  <c r="J40" i="25"/>
  <c r="J39" i="25" s="1"/>
  <c r="J38" i="25" s="1"/>
  <c r="I40" i="25"/>
  <c r="I39" i="25" s="1"/>
  <c r="L39" i="25"/>
  <c r="L38" i="25" s="1"/>
  <c r="K39" i="25"/>
  <c r="K38" i="25"/>
  <c r="I38" i="25"/>
  <c r="L36" i="25"/>
  <c r="K36" i="25"/>
  <c r="J36" i="25"/>
  <c r="I36" i="25"/>
  <c r="L34" i="25"/>
  <c r="L33" i="25" s="1"/>
  <c r="L32" i="25" s="1"/>
  <c r="L31" i="25" s="1"/>
  <c r="K34" i="25"/>
  <c r="K33" i="25" s="1"/>
  <c r="K32" i="25" s="1"/>
  <c r="K31" i="25" s="1"/>
  <c r="J34" i="25"/>
  <c r="J33" i="25" s="1"/>
  <c r="J32" i="25" s="1"/>
  <c r="J31" i="25" s="1"/>
  <c r="I34" i="25"/>
  <c r="I33" i="25" s="1"/>
  <c r="I32" i="25" s="1"/>
  <c r="I31" i="25" s="1"/>
  <c r="J24" i="14"/>
  <c r="L24" i="14" s="1"/>
  <c r="J22" i="14"/>
  <c r="H24" i="14"/>
  <c r="H22" i="14"/>
  <c r="F27" i="14"/>
  <c r="E27" i="14"/>
  <c r="N26" i="14"/>
  <c r="N25" i="14"/>
  <c r="N23" i="14"/>
  <c r="I30" i="11" l="1"/>
  <c r="L109" i="11"/>
  <c r="L164" i="11"/>
  <c r="I182" i="11"/>
  <c r="I181" i="11" s="1"/>
  <c r="L30" i="11"/>
  <c r="K89" i="11"/>
  <c r="K30" i="11" s="1"/>
  <c r="L89" i="11"/>
  <c r="L182" i="11"/>
  <c r="L181" i="11" s="1"/>
  <c r="I267" i="11"/>
  <c r="I234" i="11" s="1"/>
  <c r="I332" i="11"/>
  <c r="I299" i="11" s="1"/>
  <c r="J212" i="11"/>
  <c r="I135" i="11"/>
  <c r="L300" i="11"/>
  <c r="K135" i="11"/>
  <c r="J164" i="11"/>
  <c r="J267" i="11"/>
  <c r="J234" i="11" s="1"/>
  <c r="J332" i="11"/>
  <c r="J299" i="11" s="1"/>
  <c r="J181" i="11"/>
  <c r="K182" i="11"/>
  <c r="K181" i="11" s="1"/>
  <c r="I109" i="11"/>
  <c r="J109" i="11"/>
  <c r="J30" i="11" s="1"/>
  <c r="L135" i="11"/>
  <c r="K155" i="11"/>
  <c r="K154" i="11" s="1"/>
  <c r="I164" i="11"/>
  <c r="K267" i="11"/>
  <c r="K234" i="11" s="1"/>
  <c r="K332" i="11"/>
  <c r="K299" i="11" s="1"/>
  <c r="L332" i="11"/>
  <c r="L62" i="25"/>
  <c r="L61" i="25" s="1"/>
  <c r="K164" i="25"/>
  <c r="K89" i="25"/>
  <c r="K109" i="25"/>
  <c r="K62" i="25"/>
  <c r="K61" i="25" s="1"/>
  <c r="K30" i="25" s="1"/>
  <c r="K364" i="25" s="1"/>
  <c r="K169" i="25"/>
  <c r="K267" i="25"/>
  <c r="I62" i="25"/>
  <c r="I61" i="25" s="1"/>
  <c r="I30" i="25" s="1"/>
  <c r="I89" i="25"/>
  <c r="L164" i="25"/>
  <c r="L30" i="25" s="1"/>
  <c r="L181" i="25"/>
  <c r="I300" i="25"/>
  <c r="I299" i="25" s="1"/>
  <c r="J62" i="25"/>
  <c r="J61" i="25" s="1"/>
  <c r="J89" i="25"/>
  <c r="I164" i="25"/>
  <c r="I182" i="25"/>
  <c r="I181" i="25" s="1"/>
  <c r="J300" i="25"/>
  <c r="J299" i="25" s="1"/>
  <c r="L300" i="25"/>
  <c r="L299" i="25" s="1"/>
  <c r="J332" i="25"/>
  <c r="I135" i="25"/>
  <c r="J155" i="25"/>
  <c r="J154" i="25" s="1"/>
  <c r="L169" i="25"/>
  <c r="I267" i="25"/>
  <c r="I234" i="25" s="1"/>
  <c r="L332" i="25"/>
  <c r="J109" i="25"/>
  <c r="J30" i="25" s="1"/>
  <c r="J135" i="25"/>
  <c r="J267" i="25"/>
  <c r="J234" i="25" s="1"/>
  <c r="J180" i="25" s="1"/>
  <c r="K234" i="25"/>
  <c r="K180" i="25" s="1"/>
  <c r="J27" i="14"/>
  <c r="N24" i="14"/>
  <c r="N22" i="14"/>
  <c r="L22" i="14"/>
  <c r="L27" i="14" s="1"/>
  <c r="H27" i="14"/>
  <c r="J180" i="11" l="1"/>
  <c r="J364" i="11" s="1"/>
  <c r="I180" i="11"/>
  <c r="I364" i="11"/>
  <c r="L299" i="11"/>
  <c r="L180" i="11" s="1"/>
  <c r="L364" i="11" s="1"/>
  <c r="K180" i="11"/>
  <c r="K364" i="11" s="1"/>
  <c r="I364" i="25"/>
  <c r="J364" i="25"/>
  <c r="I180" i="25"/>
  <c r="L180" i="25"/>
  <c r="L364" i="25" s="1"/>
  <c r="N29" i="14"/>
  <c r="L361" i="5"/>
  <c r="L360" i="5" s="1"/>
  <c r="K361" i="5"/>
  <c r="K360" i="5" s="1"/>
  <c r="J361" i="5"/>
  <c r="I361" i="5"/>
  <c r="I360" i="5" s="1"/>
  <c r="J360" i="5"/>
  <c r="L358" i="5"/>
  <c r="L357" i="5" s="1"/>
  <c r="K358" i="5"/>
  <c r="K357" i="5" s="1"/>
  <c r="J358" i="5"/>
  <c r="I358" i="5"/>
  <c r="I357" i="5" s="1"/>
  <c r="J357" i="5"/>
  <c r="L355" i="5"/>
  <c r="L354" i="5" s="1"/>
  <c r="K355" i="5"/>
  <c r="K354" i="5" s="1"/>
  <c r="J355" i="5"/>
  <c r="I355" i="5"/>
  <c r="I354" i="5" s="1"/>
  <c r="J354" i="5"/>
  <c r="L351" i="5"/>
  <c r="L350" i="5" s="1"/>
  <c r="K351" i="5"/>
  <c r="K350" i="5" s="1"/>
  <c r="J351" i="5"/>
  <c r="I351" i="5"/>
  <c r="I350" i="5" s="1"/>
  <c r="J350" i="5"/>
  <c r="L347" i="5"/>
  <c r="L346" i="5" s="1"/>
  <c r="K347" i="5"/>
  <c r="K346" i="5" s="1"/>
  <c r="J347" i="5"/>
  <c r="I347" i="5"/>
  <c r="I346" i="5" s="1"/>
  <c r="J346" i="5"/>
  <c r="L343" i="5"/>
  <c r="L342" i="5" s="1"/>
  <c r="K343" i="5"/>
  <c r="K342" i="5" s="1"/>
  <c r="J343" i="5"/>
  <c r="I343" i="5"/>
  <c r="I342" i="5" s="1"/>
  <c r="J342" i="5"/>
  <c r="L339" i="5"/>
  <c r="K339" i="5"/>
  <c r="J339" i="5"/>
  <c r="I339" i="5"/>
  <c r="L336" i="5"/>
  <c r="K336" i="5"/>
  <c r="J336" i="5"/>
  <c r="I336" i="5"/>
  <c r="P334" i="5"/>
  <c r="O334" i="5"/>
  <c r="N334" i="5"/>
  <c r="M334" i="5"/>
  <c r="L334" i="5"/>
  <c r="K334" i="5"/>
  <c r="J334" i="5"/>
  <c r="J333" i="5" s="1"/>
  <c r="J332" i="5" s="1"/>
  <c r="I334" i="5"/>
  <c r="L333" i="5"/>
  <c r="K333" i="5"/>
  <c r="K332" i="5" s="1"/>
  <c r="I333" i="5"/>
  <c r="L329" i="5"/>
  <c r="L328" i="5" s="1"/>
  <c r="K329" i="5"/>
  <c r="K328" i="5" s="1"/>
  <c r="J329" i="5"/>
  <c r="I329" i="5"/>
  <c r="I328" i="5" s="1"/>
  <c r="J328" i="5"/>
  <c r="L326" i="5"/>
  <c r="L325" i="5" s="1"/>
  <c r="K326" i="5"/>
  <c r="K325" i="5" s="1"/>
  <c r="J326" i="5"/>
  <c r="I326" i="5"/>
  <c r="I325" i="5" s="1"/>
  <c r="J325" i="5"/>
  <c r="L323" i="5"/>
  <c r="L322" i="5" s="1"/>
  <c r="K323" i="5"/>
  <c r="K322" i="5" s="1"/>
  <c r="J323" i="5"/>
  <c r="I323" i="5"/>
  <c r="I322" i="5" s="1"/>
  <c r="J322" i="5"/>
  <c r="L319" i="5"/>
  <c r="L318" i="5" s="1"/>
  <c r="K319" i="5"/>
  <c r="K318" i="5" s="1"/>
  <c r="J319" i="5"/>
  <c r="I319" i="5"/>
  <c r="I318" i="5" s="1"/>
  <c r="J318" i="5"/>
  <c r="L315" i="5"/>
  <c r="L314" i="5" s="1"/>
  <c r="K315" i="5"/>
  <c r="K314" i="5" s="1"/>
  <c r="J315" i="5"/>
  <c r="I315" i="5"/>
  <c r="I314" i="5" s="1"/>
  <c r="J314" i="5"/>
  <c r="L311" i="5"/>
  <c r="L310" i="5" s="1"/>
  <c r="K311" i="5"/>
  <c r="K310" i="5" s="1"/>
  <c r="J311" i="5"/>
  <c r="I311" i="5"/>
  <c r="I310" i="5" s="1"/>
  <c r="J310" i="5"/>
  <c r="L307" i="5"/>
  <c r="K307" i="5"/>
  <c r="J307" i="5"/>
  <c r="I307" i="5"/>
  <c r="L304" i="5"/>
  <c r="K304" i="5"/>
  <c r="J304" i="5"/>
  <c r="I304" i="5"/>
  <c r="L302" i="5"/>
  <c r="L301" i="5" s="1"/>
  <c r="L300" i="5" s="1"/>
  <c r="K302" i="5"/>
  <c r="K301" i="5" s="1"/>
  <c r="J302" i="5"/>
  <c r="I302" i="5"/>
  <c r="I301" i="5" s="1"/>
  <c r="J301" i="5"/>
  <c r="J300" i="5" s="1"/>
  <c r="L296" i="5"/>
  <c r="L295" i="5" s="1"/>
  <c r="K296" i="5"/>
  <c r="K295" i="5" s="1"/>
  <c r="J296" i="5"/>
  <c r="I296" i="5"/>
  <c r="I295" i="5" s="1"/>
  <c r="J295" i="5"/>
  <c r="L293" i="5"/>
  <c r="L292" i="5" s="1"/>
  <c r="K293" i="5"/>
  <c r="K292" i="5" s="1"/>
  <c r="J293" i="5"/>
  <c r="I293" i="5"/>
  <c r="I292" i="5" s="1"/>
  <c r="J292" i="5"/>
  <c r="L290" i="5"/>
  <c r="L289" i="5" s="1"/>
  <c r="K290" i="5"/>
  <c r="K289" i="5" s="1"/>
  <c r="J290" i="5"/>
  <c r="I290" i="5"/>
  <c r="I289" i="5" s="1"/>
  <c r="J289" i="5"/>
  <c r="L286" i="5"/>
  <c r="L285" i="5" s="1"/>
  <c r="K286" i="5"/>
  <c r="K285" i="5" s="1"/>
  <c r="J286" i="5"/>
  <c r="I286" i="5"/>
  <c r="I285" i="5" s="1"/>
  <c r="J285" i="5"/>
  <c r="L282" i="5"/>
  <c r="L281" i="5" s="1"/>
  <c r="K282" i="5"/>
  <c r="K281" i="5" s="1"/>
  <c r="J282" i="5"/>
  <c r="I282" i="5"/>
  <c r="I281" i="5" s="1"/>
  <c r="J281" i="5"/>
  <c r="L278" i="5"/>
  <c r="L277" i="5" s="1"/>
  <c r="K278" i="5"/>
  <c r="K277" i="5" s="1"/>
  <c r="J278" i="5"/>
  <c r="I278" i="5"/>
  <c r="I277" i="5" s="1"/>
  <c r="J277" i="5"/>
  <c r="L274" i="5"/>
  <c r="K274" i="5"/>
  <c r="J274" i="5"/>
  <c r="I274" i="5"/>
  <c r="L271" i="5"/>
  <c r="K271" i="5"/>
  <c r="J271" i="5"/>
  <c r="I271" i="5"/>
  <c r="L269" i="5"/>
  <c r="L268" i="5" s="1"/>
  <c r="K269" i="5"/>
  <c r="K268" i="5" s="1"/>
  <c r="J269" i="5"/>
  <c r="I269" i="5"/>
  <c r="I268" i="5" s="1"/>
  <c r="J268" i="5"/>
  <c r="J267" i="5" s="1"/>
  <c r="L264" i="5"/>
  <c r="K264" i="5"/>
  <c r="J264" i="5"/>
  <c r="J263" i="5" s="1"/>
  <c r="I264" i="5"/>
  <c r="L263" i="5"/>
  <c r="K263" i="5"/>
  <c r="I263" i="5"/>
  <c r="L261" i="5"/>
  <c r="K261" i="5"/>
  <c r="J261" i="5"/>
  <c r="J260" i="5" s="1"/>
  <c r="I261" i="5"/>
  <c r="L260" i="5"/>
  <c r="K260" i="5"/>
  <c r="I260" i="5"/>
  <c r="L258" i="5"/>
  <c r="K258" i="5"/>
  <c r="J258" i="5"/>
  <c r="J257" i="5" s="1"/>
  <c r="I258" i="5"/>
  <c r="L257" i="5"/>
  <c r="K257" i="5"/>
  <c r="I257" i="5"/>
  <c r="L254" i="5"/>
  <c r="K254" i="5"/>
  <c r="J254" i="5"/>
  <c r="J253" i="5" s="1"/>
  <c r="I254" i="5"/>
  <c r="L253" i="5"/>
  <c r="K253" i="5"/>
  <c r="I253" i="5"/>
  <c r="L250" i="5"/>
  <c r="K250" i="5"/>
  <c r="J250" i="5"/>
  <c r="J249" i="5" s="1"/>
  <c r="I250" i="5"/>
  <c r="L249" i="5"/>
  <c r="K249" i="5"/>
  <c r="I249" i="5"/>
  <c r="L246" i="5"/>
  <c r="K246" i="5"/>
  <c r="J246" i="5"/>
  <c r="J245" i="5" s="1"/>
  <c r="I246" i="5"/>
  <c r="L245" i="5"/>
  <c r="K245" i="5"/>
  <c r="I245" i="5"/>
  <c r="L242" i="5"/>
  <c r="K242" i="5"/>
  <c r="J242" i="5"/>
  <c r="I242" i="5"/>
  <c r="L239" i="5"/>
  <c r="K239" i="5"/>
  <c r="J239" i="5"/>
  <c r="I239" i="5"/>
  <c r="L237" i="5"/>
  <c r="K237" i="5"/>
  <c r="J237" i="5"/>
  <c r="J236" i="5" s="1"/>
  <c r="I237" i="5"/>
  <c r="L236" i="5"/>
  <c r="L235" i="5" s="1"/>
  <c r="K236" i="5"/>
  <c r="K235" i="5" s="1"/>
  <c r="I236" i="5"/>
  <c r="I235" i="5" s="1"/>
  <c r="L230" i="5"/>
  <c r="K230" i="5"/>
  <c r="J230" i="5"/>
  <c r="J229" i="5" s="1"/>
  <c r="J228" i="5" s="1"/>
  <c r="I230" i="5"/>
  <c r="L229" i="5"/>
  <c r="L228" i="5" s="1"/>
  <c r="K229" i="5"/>
  <c r="K228" i="5" s="1"/>
  <c r="I229" i="5"/>
  <c r="I228" i="5" s="1"/>
  <c r="L226" i="5"/>
  <c r="L225" i="5" s="1"/>
  <c r="L224" i="5" s="1"/>
  <c r="K226" i="5"/>
  <c r="K225" i="5" s="1"/>
  <c r="K224" i="5" s="1"/>
  <c r="J226" i="5"/>
  <c r="I226" i="5"/>
  <c r="I225" i="5" s="1"/>
  <c r="I224" i="5" s="1"/>
  <c r="J225" i="5"/>
  <c r="J224" i="5" s="1"/>
  <c r="P217" i="5"/>
  <c r="O217" i="5"/>
  <c r="N217" i="5"/>
  <c r="M217" i="5"/>
  <c r="L217" i="5"/>
  <c r="L216" i="5" s="1"/>
  <c r="K217" i="5"/>
  <c r="K216" i="5" s="1"/>
  <c r="J217" i="5"/>
  <c r="I217" i="5"/>
  <c r="I216" i="5" s="1"/>
  <c r="J216" i="5"/>
  <c r="L214" i="5"/>
  <c r="L213" i="5" s="1"/>
  <c r="K214" i="5"/>
  <c r="K213" i="5" s="1"/>
  <c r="K212" i="5" s="1"/>
  <c r="J214" i="5"/>
  <c r="I214" i="5"/>
  <c r="I213" i="5" s="1"/>
  <c r="I212" i="5" s="1"/>
  <c r="J213" i="5"/>
  <c r="J212" i="5" s="1"/>
  <c r="L207" i="5"/>
  <c r="K207" i="5"/>
  <c r="J207" i="5"/>
  <c r="J206" i="5" s="1"/>
  <c r="J205" i="5" s="1"/>
  <c r="I207" i="5"/>
  <c r="L206" i="5"/>
  <c r="L205" i="5" s="1"/>
  <c r="K206" i="5"/>
  <c r="K205" i="5" s="1"/>
  <c r="I206" i="5"/>
  <c r="I205" i="5" s="1"/>
  <c r="L203" i="5"/>
  <c r="L202" i="5" s="1"/>
  <c r="K203" i="5"/>
  <c r="K202" i="5" s="1"/>
  <c r="J203" i="5"/>
  <c r="I203" i="5"/>
  <c r="I202" i="5" s="1"/>
  <c r="J202" i="5"/>
  <c r="L198" i="5"/>
  <c r="L197" i="5" s="1"/>
  <c r="K198" i="5"/>
  <c r="K197" i="5" s="1"/>
  <c r="J198" i="5"/>
  <c r="I198" i="5"/>
  <c r="I197" i="5" s="1"/>
  <c r="J197" i="5"/>
  <c r="L192" i="5"/>
  <c r="L191" i="5" s="1"/>
  <c r="K192" i="5"/>
  <c r="K191" i="5" s="1"/>
  <c r="J192" i="5"/>
  <c r="I192" i="5"/>
  <c r="I191" i="5" s="1"/>
  <c r="J191" i="5"/>
  <c r="L187" i="5"/>
  <c r="L186" i="5" s="1"/>
  <c r="K187" i="5"/>
  <c r="K186" i="5" s="1"/>
  <c r="J187" i="5"/>
  <c r="I187" i="5"/>
  <c r="I186" i="5" s="1"/>
  <c r="J186" i="5"/>
  <c r="L184" i="5"/>
  <c r="L183" i="5" s="1"/>
  <c r="K184" i="5"/>
  <c r="K183" i="5" s="1"/>
  <c r="J184" i="5"/>
  <c r="I184" i="5"/>
  <c r="I183" i="5" s="1"/>
  <c r="J183" i="5"/>
  <c r="J182" i="5" s="1"/>
  <c r="L176" i="5"/>
  <c r="K176" i="5"/>
  <c r="J176" i="5"/>
  <c r="J175" i="5" s="1"/>
  <c r="I176" i="5"/>
  <c r="L175" i="5"/>
  <c r="K175" i="5"/>
  <c r="I175" i="5"/>
  <c r="L171" i="5"/>
  <c r="K171" i="5"/>
  <c r="J171" i="5"/>
  <c r="J170" i="5" s="1"/>
  <c r="I171" i="5"/>
  <c r="L170" i="5"/>
  <c r="L169" i="5" s="1"/>
  <c r="K170" i="5"/>
  <c r="K169" i="5" s="1"/>
  <c r="I170" i="5"/>
  <c r="I169" i="5" s="1"/>
  <c r="L167" i="5"/>
  <c r="L166" i="5" s="1"/>
  <c r="L165" i="5" s="1"/>
  <c r="L164" i="5" s="1"/>
  <c r="K167" i="5"/>
  <c r="K166" i="5" s="1"/>
  <c r="K165" i="5" s="1"/>
  <c r="J167" i="5"/>
  <c r="I167" i="5"/>
  <c r="I166" i="5" s="1"/>
  <c r="I165" i="5" s="1"/>
  <c r="J166" i="5"/>
  <c r="J165" i="5" s="1"/>
  <c r="L162" i="5"/>
  <c r="L161" i="5" s="1"/>
  <c r="K162" i="5"/>
  <c r="K161" i="5" s="1"/>
  <c r="J162" i="5"/>
  <c r="I162" i="5"/>
  <c r="I161" i="5" s="1"/>
  <c r="J161" i="5"/>
  <c r="L157" i="5"/>
  <c r="L156" i="5" s="1"/>
  <c r="L155" i="5" s="1"/>
  <c r="L154" i="5" s="1"/>
  <c r="K157" i="5"/>
  <c r="K156" i="5" s="1"/>
  <c r="J157" i="5"/>
  <c r="I157" i="5"/>
  <c r="I156" i="5" s="1"/>
  <c r="J156" i="5"/>
  <c r="J155" i="5" s="1"/>
  <c r="J154" i="5" s="1"/>
  <c r="L151" i="5"/>
  <c r="L150" i="5" s="1"/>
  <c r="L149" i="5" s="1"/>
  <c r="K151" i="5"/>
  <c r="K150" i="5" s="1"/>
  <c r="K149" i="5" s="1"/>
  <c r="J151" i="5"/>
  <c r="I151" i="5"/>
  <c r="I150" i="5" s="1"/>
  <c r="I149" i="5" s="1"/>
  <c r="J150" i="5"/>
  <c r="J149" i="5" s="1"/>
  <c r="L147" i="5"/>
  <c r="K147" i="5"/>
  <c r="J147" i="5"/>
  <c r="J146" i="5" s="1"/>
  <c r="I147" i="5"/>
  <c r="L146" i="5"/>
  <c r="K146" i="5"/>
  <c r="I146" i="5"/>
  <c r="L143" i="5"/>
  <c r="K143" i="5"/>
  <c r="J143" i="5"/>
  <c r="J142" i="5" s="1"/>
  <c r="J141" i="5" s="1"/>
  <c r="I143" i="5"/>
  <c r="L142" i="5"/>
  <c r="L141" i="5" s="1"/>
  <c r="K142" i="5"/>
  <c r="K141" i="5" s="1"/>
  <c r="I142" i="5"/>
  <c r="I141" i="5" s="1"/>
  <c r="L138" i="5"/>
  <c r="L137" i="5" s="1"/>
  <c r="L136" i="5" s="1"/>
  <c r="K138" i="5"/>
  <c r="K137" i="5" s="1"/>
  <c r="K136" i="5" s="1"/>
  <c r="J138" i="5"/>
  <c r="I138" i="5"/>
  <c r="I137" i="5" s="1"/>
  <c r="I136" i="5" s="1"/>
  <c r="J137" i="5"/>
  <c r="J136" i="5" s="1"/>
  <c r="J135" i="5" s="1"/>
  <c r="L133" i="5"/>
  <c r="L132" i="5" s="1"/>
  <c r="L131" i="5" s="1"/>
  <c r="K133" i="5"/>
  <c r="K132" i="5" s="1"/>
  <c r="K131" i="5" s="1"/>
  <c r="J133" i="5"/>
  <c r="I133" i="5"/>
  <c r="I132" i="5" s="1"/>
  <c r="I131" i="5" s="1"/>
  <c r="J132" i="5"/>
  <c r="J131" i="5" s="1"/>
  <c r="L129" i="5"/>
  <c r="K129" i="5"/>
  <c r="J129" i="5"/>
  <c r="J128" i="5" s="1"/>
  <c r="J127" i="5" s="1"/>
  <c r="I129" i="5"/>
  <c r="L128" i="5"/>
  <c r="L127" i="5" s="1"/>
  <c r="K128" i="5"/>
  <c r="K127" i="5" s="1"/>
  <c r="I128" i="5"/>
  <c r="I127" i="5" s="1"/>
  <c r="L125" i="5"/>
  <c r="L124" i="5" s="1"/>
  <c r="L123" i="5" s="1"/>
  <c r="K125" i="5"/>
  <c r="K124" i="5" s="1"/>
  <c r="K123" i="5" s="1"/>
  <c r="J125" i="5"/>
  <c r="I125" i="5"/>
  <c r="I124" i="5" s="1"/>
  <c r="I123" i="5" s="1"/>
  <c r="J124" i="5"/>
  <c r="J123" i="5" s="1"/>
  <c r="L121" i="5"/>
  <c r="K121" i="5"/>
  <c r="J121" i="5"/>
  <c r="J120" i="5" s="1"/>
  <c r="J119" i="5" s="1"/>
  <c r="I121" i="5"/>
  <c r="L120" i="5"/>
  <c r="L119" i="5" s="1"/>
  <c r="K120" i="5"/>
  <c r="K119" i="5" s="1"/>
  <c r="I120" i="5"/>
  <c r="I119" i="5" s="1"/>
  <c r="L117" i="5"/>
  <c r="L116" i="5" s="1"/>
  <c r="L115" i="5" s="1"/>
  <c r="K117" i="5"/>
  <c r="K116" i="5" s="1"/>
  <c r="K115" i="5" s="1"/>
  <c r="J117" i="5"/>
  <c r="I117" i="5"/>
  <c r="I116" i="5" s="1"/>
  <c r="I115" i="5" s="1"/>
  <c r="J116" i="5"/>
  <c r="J115" i="5" s="1"/>
  <c r="L112" i="5"/>
  <c r="K112" i="5"/>
  <c r="J112" i="5"/>
  <c r="J111" i="5" s="1"/>
  <c r="J110" i="5" s="1"/>
  <c r="I112" i="5"/>
  <c r="L111" i="5"/>
  <c r="L110" i="5" s="1"/>
  <c r="K111" i="5"/>
  <c r="K110" i="5" s="1"/>
  <c r="I111" i="5"/>
  <c r="I110" i="5" s="1"/>
  <c r="L106" i="5"/>
  <c r="K106" i="5"/>
  <c r="J106" i="5"/>
  <c r="J105" i="5" s="1"/>
  <c r="I106" i="5"/>
  <c r="L105" i="5"/>
  <c r="K105" i="5"/>
  <c r="I105" i="5"/>
  <c r="L102" i="5"/>
  <c r="K102" i="5"/>
  <c r="J102" i="5"/>
  <c r="J101" i="5" s="1"/>
  <c r="J100" i="5" s="1"/>
  <c r="I102" i="5"/>
  <c r="L101" i="5"/>
  <c r="L100" i="5" s="1"/>
  <c r="K101" i="5"/>
  <c r="K100" i="5" s="1"/>
  <c r="I101" i="5"/>
  <c r="I100" i="5" s="1"/>
  <c r="L97" i="5"/>
  <c r="L96" i="5" s="1"/>
  <c r="L95" i="5" s="1"/>
  <c r="K97" i="5"/>
  <c r="K96" i="5" s="1"/>
  <c r="K95" i="5" s="1"/>
  <c r="J97" i="5"/>
  <c r="I97" i="5"/>
  <c r="I96" i="5" s="1"/>
  <c r="I95" i="5" s="1"/>
  <c r="J96" i="5"/>
  <c r="J95" i="5" s="1"/>
  <c r="L92" i="5"/>
  <c r="K92" i="5"/>
  <c r="J92" i="5"/>
  <c r="J91" i="5" s="1"/>
  <c r="J90" i="5" s="1"/>
  <c r="J89" i="5" s="1"/>
  <c r="I92" i="5"/>
  <c r="L91" i="5"/>
  <c r="L90" i="5" s="1"/>
  <c r="K91" i="5"/>
  <c r="K90" i="5" s="1"/>
  <c r="I91" i="5"/>
  <c r="I90" i="5" s="1"/>
  <c r="L85" i="5"/>
  <c r="K85" i="5"/>
  <c r="K84" i="5" s="1"/>
  <c r="K83" i="5" s="1"/>
  <c r="K82" i="5" s="1"/>
  <c r="J85" i="5"/>
  <c r="J84" i="5" s="1"/>
  <c r="J83" i="5" s="1"/>
  <c r="J82" i="5" s="1"/>
  <c r="I85" i="5"/>
  <c r="L84" i="5"/>
  <c r="L83" i="5" s="1"/>
  <c r="L82" i="5" s="1"/>
  <c r="I84" i="5"/>
  <c r="I83" i="5" s="1"/>
  <c r="I82" i="5" s="1"/>
  <c r="L80" i="5"/>
  <c r="K80" i="5"/>
  <c r="K79" i="5" s="1"/>
  <c r="K78" i="5" s="1"/>
  <c r="J80" i="5"/>
  <c r="J79" i="5" s="1"/>
  <c r="J78" i="5" s="1"/>
  <c r="I80" i="5"/>
  <c r="L79" i="5"/>
  <c r="L78" i="5" s="1"/>
  <c r="I79" i="5"/>
  <c r="I78" i="5" s="1"/>
  <c r="L74" i="5"/>
  <c r="L73" i="5" s="1"/>
  <c r="K74" i="5"/>
  <c r="J74" i="5"/>
  <c r="I74" i="5"/>
  <c r="I73" i="5" s="1"/>
  <c r="K73" i="5"/>
  <c r="J73" i="5"/>
  <c r="L69" i="5"/>
  <c r="L68" i="5" s="1"/>
  <c r="K69" i="5"/>
  <c r="K68" i="5" s="1"/>
  <c r="J69" i="5"/>
  <c r="I69" i="5"/>
  <c r="I68" i="5" s="1"/>
  <c r="J68" i="5"/>
  <c r="L64" i="5"/>
  <c r="L63" i="5" s="1"/>
  <c r="K64" i="5"/>
  <c r="K63" i="5" s="1"/>
  <c r="J64" i="5"/>
  <c r="I64" i="5"/>
  <c r="I63" i="5" s="1"/>
  <c r="I62" i="5" s="1"/>
  <c r="I61" i="5" s="1"/>
  <c r="J63" i="5"/>
  <c r="J62" i="5" s="1"/>
  <c r="J61" i="5" s="1"/>
  <c r="L45" i="5"/>
  <c r="L44" i="5" s="1"/>
  <c r="L43" i="5" s="1"/>
  <c r="L42" i="5" s="1"/>
  <c r="K45" i="5"/>
  <c r="K44" i="5" s="1"/>
  <c r="K43" i="5" s="1"/>
  <c r="K42" i="5" s="1"/>
  <c r="J45" i="5"/>
  <c r="I45" i="5"/>
  <c r="I44" i="5" s="1"/>
  <c r="I43" i="5" s="1"/>
  <c r="I42" i="5" s="1"/>
  <c r="J44" i="5"/>
  <c r="J43" i="5" s="1"/>
  <c r="J42" i="5" s="1"/>
  <c r="L40" i="5"/>
  <c r="L39" i="5" s="1"/>
  <c r="L38" i="5" s="1"/>
  <c r="K40" i="5"/>
  <c r="K39" i="5" s="1"/>
  <c r="K38" i="5" s="1"/>
  <c r="J40" i="5"/>
  <c r="I40" i="5"/>
  <c r="I39" i="5" s="1"/>
  <c r="I38" i="5" s="1"/>
  <c r="J39" i="5"/>
  <c r="J38" i="5" s="1"/>
  <c r="L36" i="5"/>
  <c r="K36" i="5"/>
  <c r="J36" i="5"/>
  <c r="I36" i="5"/>
  <c r="L34" i="5"/>
  <c r="L33" i="5" s="1"/>
  <c r="L32" i="5" s="1"/>
  <c r="L31" i="5" s="1"/>
  <c r="K34" i="5"/>
  <c r="K33" i="5" s="1"/>
  <c r="K32" i="5" s="1"/>
  <c r="J34" i="5"/>
  <c r="I34" i="5"/>
  <c r="I33" i="5" s="1"/>
  <c r="I32" i="5" s="1"/>
  <c r="I31" i="5" s="1"/>
  <c r="J33" i="5"/>
  <c r="J32" i="5" s="1"/>
  <c r="L361" i="2"/>
  <c r="K361" i="2"/>
  <c r="K360" i="2" s="1"/>
  <c r="J361" i="2"/>
  <c r="J360" i="2" s="1"/>
  <c r="I361" i="2"/>
  <c r="I360" i="2" s="1"/>
  <c r="L360" i="2"/>
  <c r="L358" i="2"/>
  <c r="K358" i="2"/>
  <c r="K357" i="2" s="1"/>
  <c r="J358" i="2"/>
  <c r="J357" i="2" s="1"/>
  <c r="I358" i="2"/>
  <c r="I357" i="2" s="1"/>
  <c r="L357" i="2"/>
  <c r="L355" i="2"/>
  <c r="K355" i="2"/>
  <c r="K354" i="2" s="1"/>
  <c r="J355" i="2"/>
  <c r="J354" i="2" s="1"/>
  <c r="I355" i="2"/>
  <c r="I354" i="2" s="1"/>
  <c r="L354" i="2"/>
  <c r="L351" i="2"/>
  <c r="K351" i="2"/>
  <c r="K350" i="2" s="1"/>
  <c r="J351" i="2"/>
  <c r="J350" i="2" s="1"/>
  <c r="I351" i="2"/>
  <c r="I350" i="2" s="1"/>
  <c r="L350" i="2"/>
  <c r="L347" i="2"/>
  <c r="K347" i="2"/>
  <c r="K346" i="2" s="1"/>
  <c r="J347" i="2"/>
  <c r="J346" i="2" s="1"/>
  <c r="I347" i="2"/>
  <c r="I346" i="2" s="1"/>
  <c r="L346" i="2"/>
  <c r="L343" i="2"/>
  <c r="K343" i="2"/>
  <c r="K342" i="2" s="1"/>
  <c r="J343" i="2"/>
  <c r="J342" i="2" s="1"/>
  <c r="I343" i="2"/>
  <c r="I342" i="2" s="1"/>
  <c r="L342" i="2"/>
  <c r="L339" i="2"/>
  <c r="K339" i="2"/>
  <c r="J339" i="2"/>
  <c r="I339" i="2"/>
  <c r="L336" i="2"/>
  <c r="K336" i="2"/>
  <c r="J336" i="2"/>
  <c r="I336" i="2"/>
  <c r="P334" i="2"/>
  <c r="O334" i="2"/>
  <c r="N334" i="2"/>
  <c r="M334" i="2"/>
  <c r="L334" i="2"/>
  <c r="L333" i="2" s="1"/>
  <c r="L332" i="2" s="1"/>
  <c r="K334" i="2"/>
  <c r="J334" i="2"/>
  <c r="I334" i="2"/>
  <c r="K333" i="2"/>
  <c r="J333" i="2"/>
  <c r="J332" i="2" s="1"/>
  <c r="I333" i="2"/>
  <c r="L329" i="2"/>
  <c r="K329" i="2"/>
  <c r="K328" i="2" s="1"/>
  <c r="J329" i="2"/>
  <c r="J328" i="2" s="1"/>
  <c r="I329" i="2"/>
  <c r="I328" i="2" s="1"/>
  <c r="L328" i="2"/>
  <c r="L326" i="2"/>
  <c r="K326" i="2"/>
  <c r="K325" i="2" s="1"/>
  <c r="J326" i="2"/>
  <c r="J325" i="2" s="1"/>
  <c r="I326" i="2"/>
  <c r="I325" i="2" s="1"/>
  <c r="L325" i="2"/>
  <c r="L323" i="2"/>
  <c r="K323" i="2"/>
  <c r="K322" i="2" s="1"/>
  <c r="J323" i="2"/>
  <c r="J322" i="2" s="1"/>
  <c r="I323" i="2"/>
  <c r="I322" i="2" s="1"/>
  <c r="L322" i="2"/>
  <c r="L319" i="2"/>
  <c r="K319" i="2"/>
  <c r="K318" i="2" s="1"/>
  <c r="J319" i="2"/>
  <c r="J318" i="2" s="1"/>
  <c r="I319" i="2"/>
  <c r="I318" i="2" s="1"/>
  <c r="L318" i="2"/>
  <c r="L315" i="2"/>
  <c r="K315" i="2"/>
  <c r="K314" i="2" s="1"/>
  <c r="J315" i="2"/>
  <c r="J314" i="2" s="1"/>
  <c r="I315" i="2"/>
  <c r="I314" i="2" s="1"/>
  <c r="L314" i="2"/>
  <c r="L311" i="2"/>
  <c r="K311" i="2"/>
  <c r="K310" i="2" s="1"/>
  <c r="J311" i="2"/>
  <c r="J310" i="2" s="1"/>
  <c r="I311" i="2"/>
  <c r="I310" i="2" s="1"/>
  <c r="L310" i="2"/>
  <c r="L307" i="2"/>
  <c r="K307" i="2"/>
  <c r="J307" i="2"/>
  <c r="I307" i="2"/>
  <c r="L304" i="2"/>
  <c r="K304" i="2"/>
  <c r="J304" i="2"/>
  <c r="I304" i="2"/>
  <c r="L302" i="2"/>
  <c r="K302" i="2"/>
  <c r="K301" i="2" s="1"/>
  <c r="K300" i="2" s="1"/>
  <c r="J302" i="2"/>
  <c r="J301" i="2" s="1"/>
  <c r="I302" i="2"/>
  <c r="I301" i="2" s="1"/>
  <c r="L301" i="2"/>
  <c r="L300" i="2" s="1"/>
  <c r="L299" i="2" s="1"/>
  <c r="L296" i="2"/>
  <c r="K296" i="2"/>
  <c r="K295" i="2" s="1"/>
  <c r="J296" i="2"/>
  <c r="J295" i="2" s="1"/>
  <c r="I296" i="2"/>
  <c r="I295" i="2" s="1"/>
  <c r="L295" i="2"/>
  <c r="L293" i="2"/>
  <c r="K293" i="2"/>
  <c r="K292" i="2" s="1"/>
  <c r="J293" i="2"/>
  <c r="J292" i="2" s="1"/>
  <c r="I293" i="2"/>
  <c r="I292" i="2" s="1"/>
  <c r="L292" i="2"/>
  <c r="L290" i="2"/>
  <c r="K290" i="2"/>
  <c r="K289" i="2" s="1"/>
  <c r="J290" i="2"/>
  <c r="J289" i="2" s="1"/>
  <c r="I290" i="2"/>
  <c r="I289" i="2" s="1"/>
  <c r="L289" i="2"/>
  <c r="L286" i="2"/>
  <c r="K286" i="2"/>
  <c r="K285" i="2" s="1"/>
  <c r="J286" i="2"/>
  <c r="J285" i="2" s="1"/>
  <c r="I286" i="2"/>
  <c r="I285" i="2" s="1"/>
  <c r="L285" i="2"/>
  <c r="L282" i="2"/>
  <c r="K282" i="2"/>
  <c r="K281" i="2" s="1"/>
  <c r="J282" i="2"/>
  <c r="J281" i="2" s="1"/>
  <c r="I282" i="2"/>
  <c r="I281" i="2" s="1"/>
  <c r="L281" i="2"/>
  <c r="L278" i="2"/>
  <c r="K278" i="2"/>
  <c r="K277" i="2" s="1"/>
  <c r="J278" i="2"/>
  <c r="J277" i="2" s="1"/>
  <c r="I278" i="2"/>
  <c r="I277" i="2" s="1"/>
  <c r="L277" i="2"/>
  <c r="L274" i="2"/>
  <c r="K274" i="2"/>
  <c r="J274" i="2"/>
  <c r="I274" i="2"/>
  <c r="L271" i="2"/>
  <c r="K271" i="2"/>
  <c r="J271" i="2"/>
  <c r="I271" i="2"/>
  <c r="L269" i="2"/>
  <c r="K269" i="2"/>
  <c r="K268" i="2" s="1"/>
  <c r="K267" i="2" s="1"/>
  <c r="J269" i="2"/>
  <c r="J268" i="2" s="1"/>
  <c r="I269" i="2"/>
  <c r="I268" i="2" s="1"/>
  <c r="L268" i="2"/>
  <c r="L267" i="2" s="1"/>
  <c r="L264" i="2"/>
  <c r="L263" i="2" s="1"/>
  <c r="K264" i="2"/>
  <c r="J264" i="2"/>
  <c r="I264" i="2"/>
  <c r="K263" i="2"/>
  <c r="J263" i="2"/>
  <c r="I263" i="2"/>
  <c r="L261" i="2"/>
  <c r="L260" i="2" s="1"/>
  <c r="K261" i="2"/>
  <c r="J261" i="2"/>
  <c r="I261" i="2"/>
  <c r="K260" i="2"/>
  <c r="J260" i="2"/>
  <c r="I260" i="2"/>
  <c r="L258" i="2"/>
  <c r="L257" i="2" s="1"/>
  <c r="K258" i="2"/>
  <c r="J258" i="2"/>
  <c r="I258" i="2"/>
  <c r="K257" i="2"/>
  <c r="J257" i="2"/>
  <c r="I257" i="2"/>
  <c r="L254" i="2"/>
  <c r="L253" i="2" s="1"/>
  <c r="K254" i="2"/>
  <c r="J254" i="2"/>
  <c r="I254" i="2"/>
  <c r="K253" i="2"/>
  <c r="J253" i="2"/>
  <c r="I253" i="2"/>
  <c r="L250" i="2"/>
  <c r="L249" i="2" s="1"/>
  <c r="K250" i="2"/>
  <c r="J250" i="2"/>
  <c r="I250" i="2"/>
  <c r="K249" i="2"/>
  <c r="J249" i="2"/>
  <c r="I249" i="2"/>
  <c r="L246" i="2"/>
  <c r="L245" i="2" s="1"/>
  <c r="K246" i="2"/>
  <c r="K245" i="2" s="1"/>
  <c r="J246" i="2"/>
  <c r="I246" i="2"/>
  <c r="J245" i="2"/>
  <c r="I245" i="2"/>
  <c r="L242" i="2"/>
  <c r="K242" i="2"/>
  <c r="J242" i="2"/>
  <c r="I242" i="2"/>
  <c r="L239" i="2"/>
  <c r="K239" i="2"/>
  <c r="J239" i="2"/>
  <c r="I239" i="2"/>
  <c r="L237" i="2"/>
  <c r="L236" i="2" s="1"/>
  <c r="L235" i="2" s="1"/>
  <c r="L234" i="2" s="1"/>
  <c r="K237" i="2"/>
  <c r="K236" i="2" s="1"/>
  <c r="J237" i="2"/>
  <c r="I237" i="2"/>
  <c r="J236" i="2"/>
  <c r="J235" i="2" s="1"/>
  <c r="I236" i="2"/>
  <c r="I235" i="2" s="1"/>
  <c r="L230" i="2"/>
  <c r="L229" i="2" s="1"/>
  <c r="L228" i="2" s="1"/>
  <c r="K230" i="2"/>
  <c r="K229" i="2" s="1"/>
  <c r="K228" i="2" s="1"/>
  <c r="J230" i="2"/>
  <c r="I230" i="2"/>
  <c r="J229" i="2"/>
  <c r="J228" i="2" s="1"/>
  <c r="I229" i="2"/>
  <c r="I228" i="2" s="1"/>
  <c r="L226" i="2"/>
  <c r="K226" i="2"/>
  <c r="J226" i="2"/>
  <c r="J225" i="2" s="1"/>
  <c r="J224" i="2" s="1"/>
  <c r="I226" i="2"/>
  <c r="I225" i="2" s="1"/>
  <c r="I224" i="2" s="1"/>
  <c r="L225" i="2"/>
  <c r="L224" i="2" s="1"/>
  <c r="K225" i="2"/>
  <c r="K224" i="2" s="1"/>
  <c r="P217" i="2"/>
  <c r="O217" i="2"/>
  <c r="N217" i="2"/>
  <c r="M217" i="2"/>
  <c r="L217" i="2"/>
  <c r="K217" i="2"/>
  <c r="J217" i="2"/>
  <c r="J216" i="2" s="1"/>
  <c r="I217" i="2"/>
  <c r="I216" i="2" s="1"/>
  <c r="L216" i="2"/>
  <c r="K216" i="2"/>
  <c r="L214" i="2"/>
  <c r="K214" i="2"/>
  <c r="J214" i="2"/>
  <c r="J213" i="2" s="1"/>
  <c r="I214" i="2"/>
  <c r="I213" i="2" s="1"/>
  <c r="I212" i="2" s="1"/>
  <c r="L213" i="2"/>
  <c r="L212" i="2" s="1"/>
  <c r="K213" i="2"/>
  <c r="K212" i="2" s="1"/>
  <c r="L207" i="2"/>
  <c r="L206" i="2" s="1"/>
  <c r="L205" i="2" s="1"/>
  <c r="K207" i="2"/>
  <c r="K206" i="2" s="1"/>
  <c r="K205" i="2" s="1"/>
  <c r="J207" i="2"/>
  <c r="I207" i="2"/>
  <c r="J206" i="2"/>
  <c r="I206" i="2"/>
  <c r="I205" i="2" s="1"/>
  <c r="J205" i="2"/>
  <c r="L203" i="2"/>
  <c r="K203" i="2"/>
  <c r="J203" i="2"/>
  <c r="I203" i="2"/>
  <c r="I202" i="2" s="1"/>
  <c r="L202" i="2"/>
  <c r="K202" i="2"/>
  <c r="J202" i="2"/>
  <c r="L198" i="2"/>
  <c r="K198" i="2"/>
  <c r="J198" i="2"/>
  <c r="J197" i="2" s="1"/>
  <c r="J182" i="2" s="1"/>
  <c r="I198" i="2"/>
  <c r="I197" i="2" s="1"/>
  <c r="L197" i="2"/>
  <c r="K197" i="2"/>
  <c r="L192" i="2"/>
  <c r="K192" i="2"/>
  <c r="J192" i="2"/>
  <c r="I192" i="2"/>
  <c r="I191" i="2" s="1"/>
  <c r="L191" i="2"/>
  <c r="K191" i="2"/>
  <c r="J191" i="2"/>
  <c r="L187" i="2"/>
  <c r="K187" i="2"/>
  <c r="J187" i="2"/>
  <c r="I187" i="2"/>
  <c r="I186" i="2" s="1"/>
  <c r="L186" i="2"/>
  <c r="K186" i="2"/>
  <c r="J186" i="2"/>
  <c r="L184" i="2"/>
  <c r="K184" i="2"/>
  <c r="J184" i="2"/>
  <c r="I184" i="2"/>
  <c r="I183" i="2" s="1"/>
  <c r="L183" i="2"/>
  <c r="L182" i="2" s="1"/>
  <c r="L181" i="2" s="1"/>
  <c r="L180" i="2" s="1"/>
  <c r="K183" i="2"/>
  <c r="K182" i="2" s="1"/>
  <c r="J183" i="2"/>
  <c r="L176" i="2"/>
  <c r="L175" i="2" s="1"/>
  <c r="K176" i="2"/>
  <c r="K175" i="2" s="1"/>
  <c r="J176" i="2"/>
  <c r="I176" i="2"/>
  <c r="J175" i="2"/>
  <c r="I175" i="2"/>
  <c r="L171" i="2"/>
  <c r="L170" i="2" s="1"/>
  <c r="K171" i="2"/>
  <c r="K170" i="2" s="1"/>
  <c r="K169" i="2" s="1"/>
  <c r="J171" i="2"/>
  <c r="I171" i="2"/>
  <c r="J170" i="2"/>
  <c r="J169" i="2" s="1"/>
  <c r="I170" i="2"/>
  <c r="I169" i="2" s="1"/>
  <c r="L167" i="2"/>
  <c r="K167" i="2"/>
  <c r="J167" i="2"/>
  <c r="J166" i="2" s="1"/>
  <c r="J165" i="2" s="1"/>
  <c r="I167" i="2"/>
  <c r="I166" i="2" s="1"/>
  <c r="I165" i="2" s="1"/>
  <c r="I164" i="2" s="1"/>
  <c r="L166" i="2"/>
  <c r="L165" i="2" s="1"/>
  <c r="K166" i="2"/>
  <c r="K165" i="2" s="1"/>
  <c r="K164" i="2" s="1"/>
  <c r="L162" i="2"/>
  <c r="K162" i="2"/>
  <c r="J162" i="2"/>
  <c r="J161" i="2" s="1"/>
  <c r="I162" i="2"/>
  <c r="I161" i="2" s="1"/>
  <c r="L161" i="2"/>
  <c r="K161" i="2"/>
  <c r="L157" i="2"/>
  <c r="K157" i="2"/>
  <c r="J157" i="2"/>
  <c r="J156" i="2" s="1"/>
  <c r="I157" i="2"/>
  <c r="I156" i="2" s="1"/>
  <c r="L156" i="2"/>
  <c r="L155" i="2" s="1"/>
  <c r="L154" i="2" s="1"/>
  <c r="K156" i="2"/>
  <c r="K155" i="2" s="1"/>
  <c r="K154" i="2" s="1"/>
  <c r="L151" i="2"/>
  <c r="K151" i="2"/>
  <c r="J151" i="2"/>
  <c r="J150" i="2" s="1"/>
  <c r="J149" i="2" s="1"/>
  <c r="I151" i="2"/>
  <c r="I150" i="2" s="1"/>
  <c r="I149" i="2" s="1"/>
  <c r="L150" i="2"/>
  <c r="L149" i="2" s="1"/>
  <c r="K150" i="2"/>
  <c r="K149" i="2" s="1"/>
  <c r="L147" i="2"/>
  <c r="L146" i="2" s="1"/>
  <c r="K147" i="2"/>
  <c r="K146" i="2" s="1"/>
  <c r="J147" i="2"/>
  <c r="I147" i="2"/>
  <c r="J146" i="2"/>
  <c r="I146" i="2"/>
  <c r="L143" i="2"/>
  <c r="L142" i="2" s="1"/>
  <c r="L141" i="2" s="1"/>
  <c r="K143" i="2"/>
  <c r="K142" i="2" s="1"/>
  <c r="K141" i="2" s="1"/>
  <c r="J143" i="2"/>
  <c r="I143" i="2"/>
  <c r="J142" i="2"/>
  <c r="I142" i="2"/>
  <c r="I141" i="2" s="1"/>
  <c r="J141" i="2"/>
  <c r="L138" i="2"/>
  <c r="K138" i="2"/>
  <c r="J138" i="2"/>
  <c r="J137" i="2" s="1"/>
  <c r="J136" i="2" s="1"/>
  <c r="I138" i="2"/>
  <c r="I137" i="2" s="1"/>
  <c r="I136" i="2" s="1"/>
  <c r="I135" i="2" s="1"/>
  <c r="L137" i="2"/>
  <c r="L136" i="2" s="1"/>
  <c r="L135" i="2" s="1"/>
  <c r="K137" i="2"/>
  <c r="K136" i="2" s="1"/>
  <c r="L133" i="2"/>
  <c r="K133" i="2"/>
  <c r="J133" i="2"/>
  <c r="J132" i="2" s="1"/>
  <c r="J131" i="2" s="1"/>
  <c r="I133" i="2"/>
  <c r="I132" i="2" s="1"/>
  <c r="I131" i="2" s="1"/>
  <c r="L132" i="2"/>
  <c r="L131" i="2" s="1"/>
  <c r="K132" i="2"/>
  <c r="K131" i="2" s="1"/>
  <c r="L129" i="2"/>
  <c r="L128" i="2" s="1"/>
  <c r="L127" i="2" s="1"/>
  <c r="K129" i="2"/>
  <c r="K128" i="2" s="1"/>
  <c r="K127" i="2" s="1"/>
  <c r="J129" i="2"/>
  <c r="I129" i="2"/>
  <c r="J128" i="2"/>
  <c r="I128" i="2"/>
  <c r="I127" i="2" s="1"/>
  <c r="J127" i="2"/>
  <c r="L125" i="2"/>
  <c r="K125" i="2"/>
  <c r="J125" i="2"/>
  <c r="I125" i="2"/>
  <c r="I124" i="2" s="1"/>
  <c r="I123" i="2" s="1"/>
  <c r="L124" i="2"/>
  <c r="L123" i="2" s="1"/>
  <c r="K124" i="2"/>
  <c r="K123" i="2" s="1"/>
  <c r="J124" i="2"/>
  <c r="J123" i="2"/>
  <c r="L121" i="2"/>
  <c r="L120" i="2" s="1"/>
  <c r="L119" i="2" s="1"/>
  <c r="K121" i="2"/>
  <c r="K120" i="2" s="1"/>
  <c r="K119" i="2" s="1"/>
  <c r="J121" i="2"/>
  <c r="I121" i="2"/>
  <c r="J120" i="2"/>
  <c r="I120" i="2"/>
  <c r="I119" i="2" s="1"/>
  <c r="J119" i="2"/>
  <c r="L117" i="2"/>
  <c r="K117" i="2"/>
  <c r="J117" i="2"/>
  <c r="J116" i="2" s="1"/>
  <c r="J115" i="2" s="1"/>
  <c r="I117" i="2"/>
  <c r="I116" i="2" s="1"/>
  <c r="I115" i="2" s="1"/>
  <c r="L116" i="2"/>
  <c r="L115" i="2" s="1"/>
  <c r="K116" i="2"/>
  <c r="K115" i="2" s="1"/>
  <c r="L112" i="2"/>
  <c r="L111" i="2" s="1"/>
  <c r="L110" i="2" s="1"/>
  <c r="K112" i="2"/>
  <c r="K111" i="2" s="1"/>
  <c r="K110" i="2" s="1"/>
  <c r="J112" i="2"/>
  <c r="I112" i="2"/>
  <c r="J111" i="2"/>
  <c r="J110" i="2" s="1"/>
  <c r="J109" i="2" s="1"/>
  <c r="I111" i="2"/>
  <c r="I110" i="2" s="1"/>
  <c r="L106" i="2"/>
  <c r="L105" i="2" s="1"/>
  <c r="K106" i="2"/>
  <c r="K105" i="2" s="1"/>
  <c r="J106" i="2"/>
  <c r="I106" i="2"/>
  <c r="J105" i="2"/>
  <c r="I105" i="2"/>
  <c r="L102" i="2"/>
  <c r="L101" i="2" s="1"/>
  <c r="L100" i="2" s="1"/>
  <c r="K102" i="2"/>
  <c r="K101" i="2" s="1"/>
  <c r="J102" i="2"/>
  <c r="I102" i="2"/>
  <c r="J101" i="2"/>
  <c r="J100" i="2" s="1"/>
  <c r="I101" i="2"/>
  <c r="I100" i="2" s="1"/>
  <c r="L97" i="2"/>
  <c r="K97" i="2"/>
  <c r="J97" i="2"/>
  <c r="J96" i="2" s="1"/>
  <c r="J95" i="2" s="1"/>
  <c r="I97" i="2"/>
  <c r="I96" i="2" s="1"/>
  <c r="I95" i="2" s="1"/>
  <c r="L96" i="2"/>
  <c r="L95" i="2" s="1"/>
  <c r="K96" i="2"/>
  <c r="K95" i="2" s="1"/>
  <c r="L92" i="2"/>
  <c r="L91" i="2" s="1"/>
  <c r="L90" i="2" s="1"/>
  <c r="K92" i="2"/>
  <c r="K91" i="2" s="1"/>
  <c r="K90" i="2" s="1"/>
  <c r="J92" i="2"/>
  <c r="I92" i="2"/>
  <c r="J91" i="2"/>
  <c r="J90" i="2" s="1"/>
  <c r="J89" i="2" s="1"/>
  <c r="I91" i="2"/>
  <c r="I90" i="2" s="1"/>
  <c r="L85" i="2"/>
  <c r="L84" i="2" s="1"/>
  <c r="L83" i="2" s="1"/>
  <c r="L82" i="2" s="1"/>
  <c r="K85" i="2"/>
  <c r="K84" i="2" s="1"/>
  <c r="K83" i="2" s="1"/>
  <c r="K82" i="2" s="1"/>
  <c r="J85" i="2"/>
  <c r="I85" i="2"/>
  <c r="J84" i="2"/>
  <c r="I84" i="2"/>
  <c r="I83" i="2" s="1"/>
  <c r="I82" i="2" s="1"/>
  <c r="J83" i="2"/>
  <c r="J82" i="2" s="1"/>
  <c r="L80" i="2"/>
  <c r="L79" i="2" s="1"/>
  <c r="L78" i="2" s="1"/>
  <c r="K80" i="2"/>
  <c r="K79" i="2" s="1"/>
  <c r="K78" i="2" s="1"/>
  <c r="J80" i="2"/>
  <c r="J79" i="2" s="1"/>
  <c r="J78" i="2" s="1"/>
  <c r="I80" i="2"/>
  <c r="I79" i="2"/>
  <c r="I78" i="2" s="1"/>
  <c r="L74" i="2"/>
  <c r="K74" i="2"/>
  <c r="J74" i="2"/>
  <c r="J73" i="2" s="1"/>
  <c r="I74" i="2"/>
  <c r="I73" i="2" s="1"/>
  <c r="L73" i="2"/>
  <c r="K73" i="2"/>
  <c r="L69" i="2"/>
  <c r="K69" i="2"/>
  <c r="J69" i="2"/>
  <c r="J68" i="2" s="1"/>
  <c r="I69" i="2"/>
  <c r="I68" i="2" s="1"/>
  <c r="L68" i="2"/>
  <c r="K68" i="2"/>
  <c r="L64" i="2"/>
  <c r="K64" i="2"/>
  <c r="J64" i="2"/>
  <c r="J63" i="2" s="1"/>
  <c r="I64" i="2"/>
  <c r="I63" i="2" s="1"/>
  <c r="L63" i="2"/>
  <c r="L62" i="2" s="1"/>
  <c r="L61" i="2" s="1"/>
  <c r="K63" i="2"/>
  <c r="K62" i="2" s="1"/>
  <c r="K61" i="2" s="1"/>
  <c r="L45" i="2"/>
  <c r="K45" i="2"/>
  <c r="J45" i="2"/>
  <c r="J44" i="2" s="1"/>
  <c r="J43" i="2" s="1"/>
  <c r="J42" i="2" s="1"/>
  <c r="I45" i="2"/>
  <c r="I44" i="2" s="1"/>
  <c r="I43" i="2" s="1"/>
  <c r="I42" i="2" s="1"/>
  <c r="L44" i="2"/>
  <c r="L43" i="2" s="1"/>
  <c r="L42" i="2" s="1"/>
  <c r="K44" i="2"/>
  <c r="K43" i="2" s="1"/>
  <c r="K42" i="2" s="1"/>
  <c r="L40" i="2"/>
  <c r="K40" i="2"/>
  <c r="J40" i="2"/>
  <c r="J39" i="2" s="1"/>
  <c r="J38" i="2" s="1"/>
  <c r="I40" i="2"/>
  <c r="I39" i="2" s="1"/>
  <c r="I38" i="2" s="1"/>
  <c r="L39" i="2"/>
  <c r="L38" i="2" s="1"/>
  <c r="K39" i="2"/>
  <c r="K38" i="2" s="1"/>
  <c r="L36" i="2"/>
  <c r="K36" i="2"/>
  <c r="J36" i="2"/>
  <c r="I36" i="2"/>
  <c r="L34" i="2"/>
  <c r="K34" i="2"/>
  <c r="J34" i="2"/>
  <c r="J33" i="2" s="1"/>
  <c r="J32" i="2" s="1"/>
  <c r="I34" i="2"/>
  <c r="I33" i="2" s="1"/>
  <c r="I32" i="2" s="1"/>
  <c r="I31" i="2" s="1"/>
  <c r="L33" i="2"/>
  <c r="L32" i="2" s="1"/>
  <c r="L31" i="2" s="1"/>
  <c r="K33" i="2"/>
  <c r="K32" i="2" s="1"/>
  <c r="K31" i="2" s="1"/>
  <c r="L361" i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L342" i="1" s="1"/>
  <c r="K343" i="1"/>
  <c r="K342" i="1" s="1"/>
  <c r="J343" i="1"/>
  <c r="J342" i="1" s="1"/>
  <c r="I343" i="1"/>
  <c r="I342" i="1" s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L332" i="1" s="1"/>
  <c r="K333" i="1"/>
  <c r="J333" i="1"/>
  <c r="I333" i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J325" i="1" s="1"/>
  <c r="I326" i="1"/>
  <c r="I325" i="1" s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L310" i="1" s="1"/>
  <c r="K311" i="1"/>
  <c r="K310" i="1" s="1"/>
  <c r="J311" i="1"/>
  <c r="J310" i="1" s="1"/>
  <c r="I311" i="1"/>
  <c r="I310" i="1" s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K300" i="1" s="1"/>
  <c r="J302" i="1"/>
  <c r="J301" i="1" s="1"/>
  <c r="J300" i="1" s="1"/>
  <c r="I302" i="1"/>
  <c r="I301" i="1" s="1"/>
  <c r="I300" i="1" s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K289" i="1" s="1"/>
  <c r="J290" i="1"/>
  <c r="J289" i="1" s="1"/>
  <c r="I290" i="1"/>
  <c r="I289" i="1" s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K271" i="1"/>
  <c r="J271" i="1"/>
  <c r="I271" i="1"/>
  <c r="L269" i="1"/>
  <c r="L268" i="1" s="1"/>
  <c r="L267" i="1" s="1"/>
  <c r="K269" i="1"/>
  <c r="K268" i="1" s="1"/>
  <c r="J269" i="1"/>
  <c r="J268" i="1" s="1"/>
  <c r="I269" i="1"/>
  <c r="I268" i="1" s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L235" i="1" s="1"/>
  <c r="L234" i="1" s="1"/>
  <c r="K236" i="1"/>
  <c r="K235" i="1" s="1"/>
  <c r="J236" i="1"/>
  <c r="J235" i="1" s="1"/>
  <c r="I236" i="1"/>
  <c r="I235" i="1" s="1"/>
  <c r="L230" i="1"/>
  <c r="K230" i="1"/>
  <c r="J230" i="1"/>
  <c r="I230" i="1"/>
  <c r="L229" i="1"/>
  <c r="L228" i="1" s="1"/>
  <c r="K229" i="1"/>
  <c r="K228" i="1" s="1"/>
  <c r="J229" i="1"/>
  <c r="J228" i="1" s="1"/>
  <c r="I229" i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 s="1"/>
  <c r="L214" i="1"/>
  <c r="L213" i="1" s="1"/>
  <c r="L212" i="1" s="1"/>
  <c r="K214" i="1"/>
  <c r="K213" i="1" s="1"/>
  <c r="J214" i="1"/>
  <c r="J213" i="1" s="1"/>
  <c r="I214" i="1"/>
  <c r="I213" i="1" s="1"/>
  <c r="L207" i="1"/>
  <c r="K207" i="1"/>
  <c r="J207" i="1"/>
  <c r="I207" i="1"/>
  <c r="L206" i="1"/>
  <c r="L205" i="1" s="1"/>
  <c r="K206" i="1"/>
  <c r="K205" i="1" s="1"/>
  <c r="J206" i="1"/>
  <c r="J205" i="1" s="1"/>
  <c r="I206" i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K197" i="1" s="1"/>
  <c r="J198" i="1"/>
  <c r="J197" i="1" s="1"/>
  <c r="I198" i="1"/>
  <c r="I197" i="1" s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K183" i="1" s="1"/>
  <c r="K182" i="1" s="1"/>
  <c r="J184" i="1"/>
  <c r="J183" i="1" s="1"/>
  <c r="J182" i="1" s="1"/>
  <c r="I184" i="1"/>
  <c r="I183" i="1" s="1"/>
  <c r="I182" i="1" s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L169" i="1" s="1"/>
  <c r="K170" i="1"/>
  <c r="K169" i="1" s="1"/>
  <c r="J170" i="1"/>
  <c r="J169" i="1" s="1"/>
  <c r="I170" i="1"/>
  <c r="I169" i="1" s="1"/>
  <c r="L167" i="1"/>
  <c r="L166" i="1" s="1"/>
  <c r="L165" i="1" s="1"/>
  <c r="L164" i="1" s="1"/>
  <c r="K167" i="1"/>
  <c r="K166" i="1" s="1"/>
  <c r="K165" i="1" s="1"/>
  <c r="K164" i="1" s="1"/>
  <c r="J167" i="1"/>
  <c r="J166" i="1" s="1"/>
  <c r="J165" i="1" s="1"/>
  <c r="I167" i="1"/>
  <c r="I166" i="1" s="1"/>
  <c r="I165" i="1" s="1"/>
  <c r="L162" i="1"/>
  <c r="L161" i="1" s="1"/>
  <c r="K162" i="1"/>
  <c r="K161" i="1" s="1"/>
  <c r="J162" i="1"/>
  <c r="J161" i="1" s="1"/>
  <c r="I162" i="1"/>
  <c r="I161" i="1" s="1"/>
  <c r="L157" i="1"/>
  <c r="L156" i="1" s="1"/>
  <c r="L155" i="1" s="1"/>
  <c r="L154" i="1" s="1"/>
  <c r="K157" i="1"/>
  <c r="K156" i="1" s="1"/>
  <c r="K155" i="1" s="1"/>
  <c r="K154" i="1" s="1"/>
  <c r="J157" i="1"/>
  <c r="J156" i="1" s="1"/>
  <c r="I157" i="1"/>
  <c r="I156" i="1" s="1"/>
  <c r="L151" i="1"/>
  <c r="L150" i="1" s="1"/>
  <c r="L149" i="1" s="1"/>
  <c r="K151" i="1"/>
  <c r="K150" i="1" s="1"/>
  <c r="K149" i="1" s="1"/>
  <c r="J151" i="1"/>
  <c r="J150" i="1" s="1"/>
  <c r="J149" i="1" s="1"/>
  <c r="I151" i="1"/>
  <c r="I150" i="1" s="1"/>
  <c r="I149" i="1" s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L141" i="1" s="1"/>
  <c r="K142" i="1"/>
  <c r="K141" i="1" s="1"/>
  <c r="J142" i="1"/>
  <c r="J141" i="1" s="1"/>
  <c r="I142" i="1"/>
  <c r="I141" i="1" s="1"/>
  <c r="L138" i="1"/>
  <c r="L137" i="1" s="1"/>
  <c r="L136" i="1" s="1"/>
  <c r="L135" i="1" s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K129" i="1"/>
  <c r="J129" i="1"/>
  <c r="I129" i="1"/>
  <c r="L128" i="1"/>
  <c r="L127" i="1" s="1"/>
  <c r="K128" i="1"/>
  <c r="K127" i="1" s="1"/>
  <c r="J128" i="1"/>
  <c r="J127" i="1" s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K121" i="1"/>
  <c r="J121" i="1"/>
  <c r="I121" i="1"/>
  <c r="L120" i="1"/>
  <c r="L119" i="1" s="1"/>
  <c r="K120" i="1"/>
  <c r="K119" i="1" s="1"/>
  <c r="J120" i="1"/>
  <c r="J119" i="1" s="1"/>
  <c r="I120" i="1"/>
  <c r="I119" i="1" s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 s="1"/>
  <c r="I115" i="1" s="1"/>
  <c r="L112" i="1"/>
  <c r="K112" i="1"/>
  <c r="J112" i="1"/>
  <c r="I112" i="1"/>
  <c r="L111" i="1"/>
  <c r="L110" i="1" s="1"/>
  <c r="K111" i="1"/>
  <c r="K110" i="1" s="1"/>
  <c r="J111" i="1"/>
  <c r="J110" i="1" s="1"/>
  <c r="J109" i="1" s="1"/>
  <c r="I111" i="1"/>
  <c r="I110" i="1" s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L100" i="1" s="1"/>
  <c r="K101" i="1"/>
  <c r="K100" i="1" s="1"/>
  <c r="J101" i="1"/>
  <c r="J100" i="1" s="1"/>
  <c r="I101" i="1"/>
  <c r="I100" i="1" s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 s="1"/>
  <c r="L92" i="1"/>
  <c r="K92" i="1"/>
  <c r="J92" i="1"/>
  <c r="I92" i="1"/>
  <c r="L91" i="1"/>
  <c r="L90" i="1" s="1"/>
  <c r="L89" i="1" s="1"/>
  <c r="K91" i="1"/>
  <c r="K90" i="1" s="1"/>
  <c r="K89" i="1" s="1"/>
  <c r="J91" i="1"/>
  <c r="J90" i="1" s="1"/>
  <c r="I91" i="1"/>
  <c r="I90" i="1" s="1"/>
  <c r="L85" i="1"/>
  <c r="K85" i="1"/>
  <c r="J85" i="1"/>
  <c r="I85" i="1"/>
  <c r="L84" i="1"/>
  <c r="L83" i="1" s="1"/>
  <c r="L82" i="1" s="1"/>
  <c r="K84" i="1"/>
  <c r="K83" i="1" s="1"/>
  <c r="K82" i="1" s="1"/>
  <c r="J84" i="1"/>
  <c r="J83" i="1" s="1"/>
  <c r="J82" i="1" s="1"/>
  <c r="I84" i="1"/>
  <c r="I83" i="1" s="1"/>
  <c r="I82" i="1" s="1"/>
  <c r="L80" i="1"/>
  <c r="K80" i="1"/>
  <c r="J80" i="1"/>
  <c r="I80" i="1"/>
  <c r="L79" i="1"/>
  <c r="L78" i="1" s="1"/>
  <c r="K79" i="1"/>
  <c r="K78" i="1" s="1"/>
  <c r="J79" i="1"/>
  <c r="J78" i="1" s="1"/>
  <c r="I79" i="1"/>
  <c r="I78" i="1" s="1"/>
  <c r="L74" i="1"/>
  <c r="L73" i="1" s="1"/>
  <c r="K74" i="1"/>
  <c r="K73" i="1" s="1"/>
  <c r="J74" i="1"/>
  <c r="J73" i="1" s="1"/>
  <c r="I74" i="1"/>
  <c r="I73" i="1" s="1"/>
  <c r="L69" i="1"/>
  <c r="L68" i="1" s="1"/>
  <c r="K69" i="1"/>
  <c r="K68" i="1" s="1"/>
  <c r="J69" i="1"/>
  <c r="J68" i="1" s="1"/>
  <c r="I69" i="1"/>
  <c r="I68" i="1" s="1"/>
  <c r="L64" i="1"/>
  <c r="L63" i="1" s="1"/>
  <c r="K64" i="1"/>
  <c r="K63" i="1" s="1"/>
  <c r="J64" i="1"/>
  <c r="J63" i="1" s="1"/>
  <c r="J62" i="1" s="1"/>
  <c r="J61" i="1" s="1"/>
  <c r="I64" i="1"/>
  <c r="I63" i="1" s="1"/>
  <c r="I62" i="1" s="1"/>
  <c r="I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361" i="10"/>
  <c r="K361" i="10"/>
  <c r="K360" i="10" s="1"/>
  <c r="J361" i="10"/>
  <c r="J360" i="10" s="1"/>
  <c r="I361" i="10"/>
  <c r="I360" i="10" s="1"/>
  <c r="L360" i="10"/>
  <c r="L358" i="10"/>
  <c r="K358" i="10"/>
  <c r="K357" i="10" s="1"/>
  <c r="J358" i="10"/>
  <c r="J357" i="10" s="1"/>
  <c r="I358" i="10"/>
  <c r="I357" i="10" s="1"/>
  <c r="L357" i="10"/>
  <c r="L355" i="10"/>
  <c r="K355" i="10"/>
  <c r="K354" i="10" s="1"/>
  <c r="J355" i="10"/>
  <c r="J354" i="10" s="1"/>
  <c r="I355" i="10"/>
  <c r="I354" i="10" s="1"/>
  <c r="L354" i="10"/>
  <c r="L351" i="10"/>
  <c r="K351" i="10"/>
  <c r="K350" i="10" s="1"/>
  <c r="J351" i="10"/>
  <c r="J350" i="10" s="1"/>
  <c r="I351" i="10"/>
  <c r="I350" i="10" s="1"/>
  <c r="L350" i="10"/>
  <c r="L347" i="10"/>
  <c r="K347" i="10"/>
  <c r="K346" i="10" s="1"/>
  <c r="J347" i="10"/>
  <c r="J346" i="10" s="1"/>
  <c r="I347" i="10"/>
  <c r="I346" i="10" s="1"/>
  <c r="L346" i="10"/>
  <c r="L343" i="10"/>
  <c r="K343" i="10"/>
  <c r="K342" i="10" s="1"/>
  <c r="J343" i="10"/>
  <c r="J342" i="10" s="1"/>
  <c r="I343" i="10"/>
  <c r="I342" i="10" s="1"/>
  <c r="L342" i="10"/>
  <c r="L339" i="10"/>
  <c r="K339" i="10"/>
  <c r="J339" i="10"/>
  <c r="I339" i="10"/>
  <c r="L336" i="10"/>
  <c r="K336" i="10"/>
  <c r="J336" i="10"/>
  <c r="I336" i="10"/>
  <c r="P334" i="10"/>
  <c r="O334" i="10"/>
  <c r="N334" i="10"/>
  <c r="M334" i="10"/>
  <c r="L334" i="10"/>
  <c r="L333" i="10" s="1"/>
  <c r="L332" i="10" s="1"/>
  <c r="K334" i="10"/>
  <c r="J334" i="10"/>
  <c r="I334" i="10"/>
  <c r="K333" i="10"/>
  <c r="J333" i="10"/>
  <c r="I333" i="10"/>
  <c r="L329" i="10"/>
  <c r="K329" i="10"/>
  <c r="K328" i="10" s="1"/>
  <c r="J329" i="10"/>
  <c r="J328" i="10" s="1"/>
  <c r="I329" i="10"/>
  <c r="I328" i="10" s="1"/>
  <c r="L328" i="10"/>
  <c r="L326" i="10"/>
  <c r="K326" i="10"/>
  <c r="K325" i="10" s="1"/>
  <c r="J326" i="10"/>
  <c r="J325" i="10" s="1"/>
  <c r="I326" i="10"/>
  <c r="I325" i="10" s="1"/>
  <c r="L325" i="10"/>
  <c r="L323" i="10"/>
  <c r="K323" i="10"/>
  <c r="K322" i="10" s="1"/>
  <c r="J323" i="10"/>
  <c r="J322" i="10" s="1"/>
  <c r="I323" i="10"/>
  <c r="I322" i="10" s="1"/>
  <c r="L322" i="10"/>
  <c r="L319" i="10"/>
  <c r="K319" i="10"/>
  <c r="K318" i="10" s="1"/>
  <c r="J319" i="10"/>
  <c r="J318" i="10" s="1"/>
  <c r="I319" i="10"/>
  <c r="I318" i="10" s="1"/>
  <c r="L318" i="10"/>
  <c r="L315" i="10"/>
  <c r="K315" i="10"/>
  <c r="K314" i="10" s="1"/>
  <c r="J315" i="10"/>
  <c r="J314" i="10" s="1"/>
  <c r="I315" i="10"/>
  <c r="I314" i="10" s="1"/>
  <c r="L314" i="10"/>
  <c r="L311" i="10"/>
  <c r="K311" i="10"/>
  <c r="K310" i="10" s="1"/>
  <c r="J311" i="10"/>
  <c r="J310" i="10" s="1"/>
  <c r="I311" i="10"/>
  <c r="I310" i="10" s="1"/>
  <c r="L310" i="10"/>
  <c r="L307" i="10"/>
  <c r="K307" i="10"/>
  <c r="J307" i="10"/>
  <c r="I307" i="10"/>
  <c r="L304" i="10"/>
  <c r="K304" i="10"/>
  <c r="J304" i="10"/>
  <c r="I304" i="10"/>
  <c r="L302" i="10"/>
  <c r="K302" i="10"/>
  <c r="K301" i="10" s="1"/>
  <c r="J302" i="10"/>
  <c r="J301" i="10" s="1"/>
  <c r="I302" i="10"/>
  <c r="I301" i="10" s="1"/>
  <c r="I300" i="10" s="1"/>
  <c r="L301" i="10"/>
  <c r="L300" i="10" s="1"/>
  <c r="L296" i="10"/>
  <c r="K296" i="10"/>
  <c r="K295" i="10" s="1"/>
  <c r="J296" i="10"/>
  <c r="J295" i="10" s="1"/>
  <c r="I296" i="10"/>
  <c r="I295" i="10" s="1"/>
  <c r="L295" i="10"/>
  <c r="L293" i="10"/>
  <c r="K293" i="10"/>
  <c r="K292" i="10" s="1"/>
  <c r="J293" i="10"/>
  <c r="J292" i="10" s="1"/>
  <c r="I293" i="10"/>
  <c r="I292" i="10" s="1"/>
  <c r="L292" i="10"/>
  <c r="L290" i="10"/>
  <c r="K290" i="10"/>
  <c r="K289" i="10" s="1"/>
  <c r="J290" i="10"/>
  <c r="J289" i="10" s="1"/>
  <c r="I290" i="10"/>
  <c r="I289" i="10" s="1"/>
  <c r="L289" i="10"/>
  <c r="L286" i="10"/>
  <c r="K286" i="10"/>
  <c r="K285" i="10" s="1"/>
  <c r="J286" i="10"/>
  <c r="J285" i="10" s="1"/>
  <c r="I286" i="10"/>
  <c r="I285" i="10" s="1"/>
  <c r="L285" i="10"/>
  <c r="L282" i="10"/>
  <c r="K282" i="10"/>
  <c r="K281" i="10" s="1"/>
  <c r="J282" i="10"/>
  <c r="J281" i="10" s="1"/>
  <c r="I282" i="10"/>
  <c r="I281" i="10" s="1"/>
  <c r="L281" i="10"/>
  <c r="L278" i="10"/>
  <c r="K278" i="10"/>
  <c r="K277" i="10" s="1"/>
  <c r="J278" i="10"/>
  <c r="J277" i="10" s="1"/>
  <c r="I278" i="10"/>
  <c r="I277" i="10" s="1"/>
  <c r="L277" i="10"/>
  <c r="L274" i="10"/>
  <c r="K274" i="10"/>
  <c r="J274" i="10"/>
  <c r="I274" i="10"/>
  <c r="L271" i="10"/>
  <c r="K271" i="10"/>
  <c r="J271" i="10"/>
  <c r="I271" i="10"/>
  <c r="L269" i="10"/>
  <c r="K269" i="10"/>
  <c r="K268" i="10" s="1"/>
  <c r="J269" i="10"/>
  <c r="J268" i="10" s="1"/>
  <c r="I269" i="10"/>
  <c r="I268" i="10" s="1"/>
  <c r="L268" i="10"/>
  <c r="L267" i="10" s="1"/>
  <c r="L264" i="10"/>
  <c r="L263" i="10" s="1"/>
  <c r="K264" i="10"/>
  <c r="J264" i="10"/>
  <c r="I264" i="10"/>
  <c r="K263" i="10"/>
  <c r="J263" i="10"/>
  <c r="I263" i="10"/>
  <c r="L261" i="10"/>
  <c r="L260" i="10" s="1"/>
  <c r="K261" i="10"/>
  <c r="J261" i="10"/>
  <c r="I261" i="10"/>
  <c r="K260" i="10"/>
  <c r="J260" i="10"/>
  <c r="I260" i="10"/>
  <c r="L258" i="10"/>
  <c r="L257" i="10" s="1"/>
  <c r="K258" i="10"/>
  <c r="J258" i="10"/>
  <c r="I258" i="10"/>
  <c r="K257" i="10"/>
  <c r="J257" i="10"/>
  <c r="I257" i="10"/>
  <c r="L254" i="10"/>
  <c r="L253" i="10" s="1"/>
  <c r="K254" i="10"/>
  <c r="J254" i="10"/>
  <c r="I254" i="10"/>
  <c r="K253" i="10"/>
  <c r="J253" i="10"/>
  <c r="I253" i="10"/>
  <c r="L250" i="10"/>
  <c r="L249" i="10" s="1"/>
  <c r="K250" i="10"/>
  <c r="J250" i="10"/>
  <c r="I250" i="10"/>
  <c r="K249" i="10"/>
  <c r="J249" i="10"/>
  <c r="I249" i="10"/>
  <c r="L246" i="10"/>
  <c r="L245" i="10" s="1"/>
  <c r="K246" i="10"/>
  <c r="J246" i="10"/>
  <c r="I246" i="10"/>
  <c r="K245" i="10"/>
  <c r="J245" i="10"/>
  <c r="I245" i="10"/>
  <c r="L242" i="10"/>
  <c r="K242" i="10"/>
  <c r="J242" i="10"/>
  <c r="I242" i="10"/>
  <c r="L239" i="10"/>
  <c r="K239" i="10"/>
  <c r="J239" i="10"/>
  <c r="I239" i="10"/>
  <c r="L237" i="10"/>
  <c r="L236" i="10" s="1"/>
  <c r="K237" i="10"/>
  <c r="J237" i="10"/>
  <c r="I237" i="10"/>
  <c r="K236" i="10"/>
  <c r="K235" i="10" s="1"/>
  <c r="J236" i="10"/>
  <c r="J235" i="10" s="1"/>
  <c r="I236" i="10"/>
  <c r="I235" i="10" s="1"/>
  <c r="L230" i="10"/>
  <c r="L229" i="10" s="1"/>
  <c r="L228" i="10" s="1"/>
  <c r="K230" i="10"/>
  <c r="J230" i="10"/>
  <c r="I230" i="10"/>
  <c r="K229" i="10"/>
  <c r="K228" i="10" s="1"/>
  <c r="J229" i="10"/>
  <c r="J228" i="10" s="1"/>
  <c r="I229" i="10"/>
  <c r="I228" i="10" s="1"/>
  <c r="L226" i="10"/>
  <c r="K226" i="10"/>
  <c r="K225" i="10" s="1"/>
  <c r="K224" i="10" s="1"/>
  <c r="J226" i="10"/>
  <c r="J225" i="10" s="1"/>
  <c r="J224" i="10" s="1"/>
  <c r="I226" i="10"/>
  <c r="I225" i="10" s="1"/>
  <c r="I224" i="10" s="1"/>
  <c r="L225" i="10"/>
  <c r="L224" i="10" s="1"/>
  <c r="P217" i="10"/>
  <c r="O217" i="10"/>
  <c r="N217" i="10"/>
  <c r="M217" i="10"/>
  <c r="L217" i="10"/>
  <c r="K217" i="10"/>
  <c r="K216" i="10" s="1"/>
  <c r="J217" i="10"/>
  <c r="J216" i="10" s="1"/>
  <c r="I217" i="10"/>
  <c r="I216" i="10" s="1"/>
  <c r="L216" i="10"/>
  <c r="L214" i="10"/>
  <c r="K214" i="10"/>
  <c r="K213" i="10" s="1"/>
  <c r="J214" i="10"/>
  <c r="J213" i="10" s="1"/>
  <c r="I214" i="10"/>
  <c r="I213" i="10" s="1"/>
  <c r="I212" i="10" s="1"/>
  <c r="L213" i="10"/>
  <c r="L212" i="10" s="1"/>
  <c r="L207" i="10"/>
  <c r="L206" i="10" s="1"/>
  <c r="L205" i="10" s="1"/>
  <c r="K207" i="10"/>
  <c r="J207" i="10"/>
  <c r="I207" i="10"/>
  <c r="K206" i="10"/>
  <c r="K205" i="10" s="1"/>
  <c r="J206" i="10"/>
  <c r="J205" i="10" s="1"/>
  <c r="I206" i="10"/>
  <c r="I205" i="10" s="1"/>
  <c r="L203" i="10"/>
  <c r="K203" i="10"/>
  <c r="K202" i="10" s="1"/>
  <c r="J203" i="10"/>
  <c r="J202" i="10" s="1"/>
  <c r="I203" i="10"/>
  <c r="I202" i="10" s="1"/>
  <c r="L202" i="10"/>
  <c r="L198" i="10"/>
  <c r="K198" i="10"/>
  <c r="K197" i="10" s="1"/>
  <c r="J198" i="10"/>
  <c r="J197" i="10" s="1"/>
  <c r="I198" i="10"/>
  <c r="I197" i="10" s="1"/>
  <c r="L197" i="10"/>
  <c r="L192" i="10"/>
  <c r="K192" i="10"/>
  <c r="K191" i="10" s="1"/>
  <c r="J192" i="10"/>
  <c r="J191" i="10" s="1"/>
  <c r="I192" i="10"/>
  <c r="I191" i="10" s="1"/>
  <c r="L191" i="10"/>
  <c r="L187" i="10"/>
  <c r="K187" i="10"/>
  <c r="K186" i="10" s="1"/>
  <c r="J187" i="10"/>
  <c r="J186" i="10" s="1"/>
  <c r="I187" i="10"/>
  <c r="I186" i="10" s="1"/>
  <c r="L186" i="10"/>
  <c r="L184" i="10"/>
  <c r="K184" i="10"/>
  <c r="K183" i="10" s="1"/>
  <c r="J184" i="10"/>
  <c r="J183" i="10" s="1"/>
  <c r="I184" i="10"/>
  <c r="I183" i="10" s="1"/>
  <c r="L183" i="10"/>
  <c r="L182" i="10" s="1"/>
  <c r="L176" i="10"/>
  <c r="L175" i="10" s="1"/>
  <c r="K176" i="10"/>
  <c r="J176" i="10"/>
  <c r="I176" i="10"/>
  <c r="K175" i="10"/>
  <c r="J175" i="10"/>
  <c r="I175" i="10"/>
  <c r="L171" i="10"/>
  <c r="L170" i="10" s="1"/>
  <c r="K171" i="10"/>
  <c r="J171" i="10"/>
  <c r="I171" i="10"/>
  <c r="K170" i="10"/>
  <c r="K169" i="10" s="1"/>
  <c r="J170" i="10"/>
  <c r="J169" i="10" s="1"/>
  <c r="I170" i="10"/>
  <c r="I169" i="10" s="1"/>
  <c r="L167" i="10"/>
  <c r="K167" i="10"/>
  <c r="K166" i="10" s="1"/>
  <c r="K165" i="10" s="1"/>
  <c r="K164" i="10" s="1"/>
  <c r="J167" i="10"/>
  <c r="J166" i="10" s="1"/>
  <c r="J165" i="10" s="1"/>
  <c r="J164" i="10" s="1"/>
  <c r="I167" i="10"/>
  <c r="I166" i="10" s="1"/>
  <c r="I165" i="10" s="1"/>
  <c r="I164" i="10" s="1"/>
  <c r="L166" i="10"/>
  <c r="L165" i="10" s="1"/>
  <c r="L162" i="10"/>
  <c r="K162" i="10"/>
  <c r="K161" i="10" s="1"/>
  <c r="J162" i="10"/>
  <c r="J161" i="10" s="1"/>
  <c r="I162" i="10"/>
  <c r="I161" i="10" s="1"/>
  <c r="L161" i="10"/>
  <c r="L157" i="10"/>
  <c r="K157" i="10"/>
  <c r="K156" i="10" s="1"/>
  <c r="K155" i="10" s="1"/>
  <c r="K154" i="10" s="1"/>
  <c r="J157" i="10"/>
  <c r="J156" i="10" s="1"/>
  <c r="I157" i="10"/>
  <c r="I156" i="10" s="1"/>
  <c r="L156" i="10"/>
  <c r="L155" i="10" s="1"/>
  <c r="L154" i="10" s="1"/>
  <c r="L151" i="10"/>
  <c r="K151" i="10"/>
  <c r="K150" i="10" s="1"/>
  <c r="K149" i="10" s="1"/>
  <c r="J151" i="10"/>
  <c r="J150" i="10" s="1"/>
  <c r="J149" i="10" s="1"/>
  <c r="I151" i="10"/>
  <c r="I150" i="10" s="1"/>
  <c r="I149" i="10" s="1"/>
  <c r="L150" i="10"/>
  <c r="L149" i="10" s="1"/>
  <c r="L147" i="10"/>
  <c r="L146" i="10" s="1"/>
  <c r="K147" i="10"/>
  <c r="J147" i="10"/>
  <c r="I147" i="10"/>
  <c r="K146" i="10"/>
  <c r="J146" i="10"/>
  <c r="I146" i="10"/>
  <c r="L143" i="10"/>
  <c r="L142" i="10" s="1"/>
  <c r="L141" i="10" s="1"/>
  <c r="K143" i="10"/>
  <c r="J143" i="10"/>
  <c r="J142" i="10" s="1"/>
  <c r="J141" i="10" s="1"/>
  <c r="I143" i="10"/>
  <c r="K142" i="10"/>
  <c r="K141" i="10" s="1"/>
  <c r="I142" i="10"/>
  <c r="I141" i="10" s="1"/>
  <c r="L138" i="10"/>
  <c r="K138" i="10"/>
  <c r="K137" i="10" s="1"/>
  <c r="K136" i="10" s="1"/>
  <c r="K135" i="10" s="1"/>
  <c r="J138" i="10"/>
  <c r="I138" i="10"/>
  <c r="I137" i="10" s="1"/>
  <c r="I136" i="10" s="1"/>
  <c r="L137" i="10"/>
  <c r="L136" i="10" s="1"/>
  <c r="J137" i="10"/>
  <c r="J136" i="10" s="1"/>
  <c r="L133" i="10"/>
  <c r="K133" i="10"/>
  <c r="K132" i="10" s="1"/>
  <c r="K131" i="10" s="1"/>
  <c r="J133" i="10"/>
  <c r="I133" i="10"/>
  <c r="I132" i="10" s="1"/>
  <c r="I131" i="10" s="1"/>
  <c r="L132" i="10"/>
  <c r="L131" i="10" s="1"/>
  <c r="J132" i="10"/>
  <c r="J131" i="10" s="1"/>
  <c r="L129" i="10"/>
  <c r="L128" i="10" s="1"/>
  <c r="L127" i="10" s="1"/>
  <c r="K129" i="10"/>
  <c r="J129" i="10"/>
  <c r="J128" i="10" s="1"/>
  <c r="J127" i="10" s="1"/>
  <c r="I129" i="10"/>
  <c r="K128" i="10"/>
  <c r="K127" i="10" s="1"/>
  <c r="I128" i="10"/>
  <c r="I127" i="10" s="1"/>
  <c r="L125" i="10"/>
  <c r="K125" i="10"/>
  <c r="K124" i="10" s="1"/>
  <c r="K123" i="10" s="1"/>
  <c r="J125" i="10"/>
  <c r="I125" i="10"/>
  <c r="I124" i="10" s="1"/>
  <c r="I123" i="10" s="1"/>
  <c r="L124" i="10"/>
  <c r="L123" i="10" s="1"/>
  <c r="J124" i="10"/>
  <c r="J123" i="10" s="1"/>
  <c r="L121" i="10"/>
  <c r="L120" i="10" s="1"/>
  <c r="L119" i="10" s="1"/>
  <c r="K121" i="10"/>
  <c r="J121" i="10"/>
  <c r="J120" i="10" s="1"/>
  <c r="J119" i="10" s="1"/>
  <c r="I121" i="10"/>
  <c r="K120" i="10"/>
  <c r="K119" i="10" s="1"/>
  <c r="I120" i="10"/>
  <c r="I119" i="10" s="1"/>
  <c r="L117" i="10"/>
  <c r="K117" i="10"/>
  <c r="K116" i="10" s="1"/>
  <c r="K115" i="10" s="1"/>
  <c r="J117" i="10"/>
  <c r="I117" i="10"/>
  <c r="I116" i="10" s="1"/>
  <c r="I115" i="10" s="1"/>
  <c r="L116" i="10"/>
  <c r="L115" i="10" s="1"/>
  <c r="J116" i="10"/>
  <c r="J115" i="10" s="1"/>
  <c r="L112" i="10"/>
  <c r="L111" i="10" s="1"/>
  <c r="L110" i="10" s="1"/>
  <c r="K112" i="10"/>
  <c r="J112" i="10"/>
  <c r="J111" i="10" s="1"/>
  <c r="J110" i="10" s="1"/>
  <c r="I112" i="10"/>
  <c r="K111" i="10"/>
  <c r="K110" i="10" s="1"/>
  <c r="K109" i="10" s="1"/>
  <c r="I111" i="10"/>
  <c r="I110" i="10" s="1"/>
  <c r="I109" i="10" s="1"/>
  <c r="L106" i="10"/>
  <c r="L105" i="10" s="1"/>
  <c r="K106" i="10"/>
  <c r="J106" i="10"/>
  <c r="J105" i="10" s="1"/>
  <c r="I106" i="10"/>
  <c r="K105" i="10"/>
  <c r="I105" i="10"/>
  <c r="L102" i="10"/>
  <c r="L101" i="10" s="1"/>
  <c r="L100" i="10" s="1"/>
  <c r="K102" i="10"/>
  <c r="J102" i="10"/>
  <c r="J101" i="10" s="1"/>
  <c r="J100" i="10" s="1"/>
  <c r="I102" i="10"/>
  <c r="K101" i="10"/>
  <c r="K100" i="10" s="1"/>
  <c r="I101" i="10"/>
  <c r="I100" i="10" s="1"/>
  <c r="L97" i="10"/>
  <c r="K97" i="10"/>
  <c r="K96" i="10" s="1"/>
  <c r="K95" i="10" s="1"/>
  <c r="J97" i="10"/>
  <c r="I97" i="10"/>
  <c r="I96" i="10" s="1"/>
  <c r="I95" i="10" s="1"/>
  <c r="L96" i="10"/>
  <c r="L95" i="10" s="1"/>
  <c r="J96" i="10"/>
  <c r="J95" i="10" s="1"/>
  <c r="L92" i="10"/>
  <c r="L91" i="10" s="1"/>
  <c r="L90" i="10" s="1"/>
  <c r="K92" i="10"/>
  <c r="J92" i="10"/>
  <c r="J91" i="10" s="1"/>
  <c r="J90" i="10" s="1"/>
  <c r="I92" i="10"/>
  <c r="K91" i="10"/>
  <c r="K90" i="10" s="1"/>
  <c r="K89" i="10" s="1"/>
  <c r="I91" i="10"/>
  <c r="I90" i="10" s="1"/>
  <c r="I89" i="10" s="1"/>
  <c r="L85" i="10"/>
  <c r="L84" i="10" s="1"/>
  <c r="L83" i="10" s="1"/>
  <c r="L82" i="10" s="1"/>
  <c r="K85" i="10"/>
  <c r="J85" i="10"/>
  <c r="J84" i="10" s="1"/>
  <c r="J83" i="10" s="1"/>
  <c r="J82" i="10" s="1"/>
  <c r="I85" i="10"/>
  <c r="K84" i="10"/>
  <c r="K83" i="10" s="1"/>
  <c r="K82" i="10" s="1"/>
  <c r="I84" i="10"/>
  <c r="I83" i="10" s="1"/>
  <c r="I82" i="10" s="1"/>
  <c r="L80" i="10"/>
  <c r="L79" i="10" s="1"/>
  <c r="L78" i="10" s="1"/>
  <c r="K80" i="10"/>
  <c r="J80" i="10"/>
  <c r="J79" i="10" s="1"/>
  <c r="J78" i="10" s="1"/>
  <c r="I80" i="10"/>
  <c r="K79" i="10"/>
  <c r="K78" i="10" s="1"/>
  <c r="I79" i="10"/>
  <c r="I78" i="10" s="1"/>
  <c r="L74" i="10"/>
  <c r="K74" i="10"/>
  <c r="K73" i="10" s="1"/>
  <c r="J74" i="10"/>
  <c r="J73" i="10" s="1"/>
  <c r="I74" i="10"/>
  <c r="I73" i="10" s="1"/>
  <c r="L73" i="10"/>
  <c r="L69" i="10"/>
  <c r="K69" i="10"/>
  <c r="K68" i="10" s="1"/>
  <c r="J69" i="10"/>
  <c r="J68" i="10" s="1"/>
  <c r="I69" i="10"/>
  <c r="I68" i="10" s="1"/>
  <c r="L68" i="10"/>
  <c r="L64" i="10"/>
  <c r="K64" i="10"/>
  <c r="K63" i="10" s="1"/>
  <c r="K62" i="10" s="1"/>
  <c r="K61" i="10" s="1"/>
  <c r="J64" i="10"/>
  <c r="J63" i="10" s="1"/>
  <c r="I64" i="10"/>
  <c r="I63" i="10" s="1"/>
  <c r="L63" i="10"/>
  <c r="L62" i="10" s="1"/>
  <c r="L61" i="10" s="1"/>
  <c r="L45" i="10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4" i="10"/>
  <c r="L43" i="10" s="1"/>
  <c r="L42" i="10" s="1"/>
  <c r="L40" i="10"/>
  <c r="K40" i="10"/>
  <c r="K39" i="10" s="1"/>
  <c r="K38" i="10" s="1"/>
  <c r="J40" i="10"/>
  <c r="J39" i="10" s="1"/>
  <c r="J38" i="10" s="1"/>
  <c r="I40" i="10"/>
  <c r="I39" i="10" s="1"/>
  <c r="I38" i="10" s="1"/>
  <c r="L39" i="10"/>
  <c r="L38" i="10" s="1"/>
  <c r="L36" i="10"/>
  <c r="K36" i="10"/>
  <c r="J36" i="10"/>
  <c r="I36" i="10"/>
  <c r="L34" i="10"/>
  <c r="K34" i="10"/>
  <c r="K33" i="10" s="1"/>
  <c r="K32" i="10" s="1"/>
  <c r="K31" i="10" s="1"/>
  <c r="J34" i="10"/>
  <c r="J33" i="10" s="1"/>
  <c r="J32" i="10" s="1"/>
  <c r="I34" i="10"/>
  <c r="I33" i="10" s="1"/>
  <c r="I32" i="10" s="1"/>
  <c r="I31" i="10" s="1"/>
  <c r="L33" i="10"/>
  <c r="L32" i="10" s="1"/>
  <c r="L31" i="10" s="1"/>
  <c r="L361" i="8"/>
  <c r="K361" i="8"/>
  <c r="J361" i="8"/>
  <c r="J360" i="8" s="1"/>
  <c r="I361" i="8"/>
  <c r="I360" i="8" s="1"/>
  <c r="L360" i="8"/>
  <c r="K360" i="8"/>
  <c r="L358" i="8"/>
  <c r="K358" i="8"/>
  <c r="J358" i="8"/>
  <c r="J357" i="8" s="1"/>
  <c r="I358" i="8"/>
  <c r="I357" i="8" s="1"/>
  <c r="L357" i="8"/>
  <c r="K357" i="8"/>
  <c r="L355" i="8"/>
  <c r="K355" i="8"/>
  <c r="J355" i="8"/>
  <c r="J354" i="8" s="1"/>
  <c r="I355" i="8"/>
  <c r="I354" i="8" s="1"/>
  <c r="L354" i="8"/>
  <c r="K354" i="8"/>
  <c r="L351" i="8"/>
  <c r="K351" i="8"/>
  <c r="J351" i="8"/>
  <c r="J350" i="8" s="1"/>
  <c r="I351" i="8"/>
  <c r="I350" i="8" s="1"/>
  <c r="L350" i="8"/>
  <c r="K350" i="8"/>
  <c r="L347" i="8"/>
  <c r="K347" i="8"/>
  <c r="J347" i="8"/>
  <c r="J346" i="8" s="1"/>
  <c r="I347" i="8"/>
  <c r="I346" i="8" s="1"/>
  <c r="L346" i="8"/>
  <c r="K346" i="8"/>
  <c r="L343" i="8"/>
  <c r="K343" i="8"/>
  <c r="J343" i="8"/>
  <c r="J342" i="8" s="1"/>
  <c r="I343" i="8"/>
  <c r="I342" i="8" s="1"/>
  <c r="L342" i="8"/>
  <c r="K342" i="8"/>
  <c r="L339" i="8"/>
  <c r="K339" i="8"/>
  <c r="J339" i="8"/>
  <c r="I339" i="8"/>
  <c r="L336" i="8"/>
  <c r="K336" i="8"/>
  <c r="J336" i="8"/>
  <c r="I336" i="8"/>
  <c r="P334" i="8"/>
  <c r="O334" i="8"/>
  <c r="N334" i="8"/>
  <c r="M334" i="8"/>
  <c r="L334" i="8"/>
  <c r="L333" i="8" s="1"/>
  <c r="L332" i="8" s="1"/>
  <c r="K334" i="8"/>
  <c r="K333" i="8" s="1"/>
  <c r="K332" i="8" s="1"/>
  <c r="J334" i="8"/>
  <c r="I334" i="8"/>
  <c r="J333" i="8"/>
  <c r="I333" i="8"/>
  <c r="L329" i="8"/>
  <c r="K329" i="8"/>
  <c r="J329" i="8"/>
  <c r="J328" i="8" s="1"/>
  <c r="I329" i="8"/>
  <c r="I328" i="8" s="1"/>
  <c r="L328" i="8"/>
  <c r="K328" i="8"/>
  <c r="L326" i="8"/>
  <c r="K326" i="8"/>
  <c r="J326" i="8"/>
  <c r="J325" i="8" s="1"/>
  <c r="I326" i="8"/>
  <c r="I325" i="8" s="1"/>
  <c r="L325" i="8"/>
  <c r="K325" i="8"/>
  <c r="L323" i="8"/>
  <c r="K323" i="8"/>
  <c r="J323" i="8"/>
  <c r="J322" i="8" s="1"/>
  <c r="I323" i="8"/>
  <c r="I322" i="8" s="1"/>
  <c r="L322" i="8"/>
  <c r="K322" i="8"/>
  <c r="L319" i="8"/>
  <c r="K319" i="8"/>
  <c r="J319" i="8"/>
  <c r="J318" i="8" s="1"/>
  <c r="I319" i="8"/>
  <c r="I318" i="8" s="1"/>
  <c r="L318" i="8"/>
  <c r="K318" i="8"/>
  <c r="L315" i="8"/>
  <c r="K315" i="8"/>
  <c r="J315" i="8"/>
  <c r="J314" i="8" s="1"/>
  <c r="I315" i="8"/>
  <c r="I314" i="8" s="1"/>
  <c r="L314" i="8"/>
  <c r="K314" i="8"/>
  <c r="L311" i="8"/>
  <c r="K311" i="8"/>
  <c r="J311" i="8"/>
  <c r="J310" i="8" s="1"/>
  <c r="I311" i="8"/>
  <c r="I310" i="8" s="1"/>
  <c r="L310" i="8"/>
  <c r="K310" i="8"/>
  <c r="L307" i="8"/>
  <c r="K307" i="8"/>
  <c r="J307" i="8"/>
  <c r="I307" i="8"/>
  <c r="L304" i="8"/>
  <c r="K304" i="8"/>
  <c r="J304" i="8"/>
  <c r="I304" i="8"/>
  <c r="L302" i="8"/>
  <c r="K302" i="8"/>
  <c r="J302" i="8"/>
  <c r="J301" i="8" s="1"/>
  <c r="I302" i="8"/>
  <c r="I301" i="8" s="1"/>
  <c r="L301" i="8"/>
  <c r="L300" i="8" s="1"/>
  <c r="K301" i="8"/>
  <c r="K300" i="8" s="1"/>
  <c r="L296" i="8"/>
  <c r="K296" i="8"/>
  <c r="J296" i="8"/>
  <c r="J295" i="8" s="1"/>
  <c r="I296" i="8"/>
  <c r="I295" i="8" s="1"/>
  <c r="L295" i="8"/>
  <c r="K295" i="8"/>
  <c r="L293" i="8"/>
  <c r="K293" i="8"/>
  <c r="J293" i="8"/>
  <c r="J292" i="8" s="1"/>
  <c r="I293" i="8"/>
  <c r="I292" i="8" s="1"/>
  <c r="L292" i="8"/>
  <c r="K292" i="8"/>
  <c r="L290" i="8"/>
  <c r="K290" i="8"/>
  <c r="J290" i="8"/>
  <c r="J289" i="8" s="1"/>
  <c r="I290" i="8"/>
  <c r="I289" i="8" s="1"/>
  <c r="L289" i="8"/>
  <c r="K289" i="8"/>
  <c r="L286" i="8"/>
  <c r="K286" i="8"/>
  <c r="J286" i="8"/>
  <c r="J285" i="8" s="1"/>
  <c r="I286" i="8"/>
  <c r="I285" i="8" s="1"/>
  <c r="L285" i="8"/>
  <c r="K285" i="8"/>
  <c r="L282" i="8"/>
  <c r="K282" i="8"/>
  <c r="J282" i="8"/>
  <c r="J281" i="8" s="1"/>
  <c r="I282" i="8"/>
  <c r="I281" i="8" s="1"/>
  <c r="L281" i="8"/>
  <c r="K281" i="8"/>
  <c r="L278" i="8"/>
  <c r="K278" i="8"/>
  <c r="J278" i="8"/>
  <c r="J277" i="8" s="1"/>
  <c r="I278" i="8"/>
  <c r="I277" i="8" s="1"/>
  <c r="L277" i="8"/>
  <c r="K277" i="8"/>
  <c r="L274" i="8"/>
  <c r="K274" i="8"/>
  <c r="J274" i="8"/>
  <c r="I274" i="8"/>
  <c r="L271" i="8"/>
  <c r="K271" i="8"/>
  <c r="J271" i="8"/>
  <c r="I271" i="8"/>
  <c r="L269" i="8"/>
  <c r="K269" i="8"/>
  <c r="J269" i="8"/>
  <c r="J268" i="8" s="1"/>
  <c r="I269" i="8"/>
  <c r="I268" i="8" s="1"/>
  <c r="L268" i="8"/>
  <c r="L267" i="8" s="1"/>
  <c r="K268" i="8"/>
  <c r="K267" i="8" s="1"/>
  <c r="L264" i="8"/>
  <c r="L263" i="8" s="1"/>
  <c r="K264" i="8"/>
  <c r="K263" i="8" s="1"/>
  <c r="J264" i="8"/>
  <c r="I264" i="8"/>
  <c r="J263" i="8"/>
  <c r="I263" i="8"/>
  <c r="L261" i="8"/>
  <c r="L260" i="8" s="1"/>
  <c r="K261" i="8"/>
  <c r="K260" i="8" s="1"/>
  <c r="J261" i="8"/>
  <c r="I261" i="8"/>
  <c r="J260" i="8"/>
  <c r="I260" i="8"/>
  <c r="L258" i="8"/>
  <c r="L257" i="8" s="1"/>
  <c r="K258" i="8"/>
  <c r="K257" i="8" s="1"/>
  <c r="J258" i="8"/>
  <c r="I258" i="8"/>
  <c r="J257" i="8"/>
  <c r="I257" i="8"/>
  <c r="L254" i="8"/>
  <c r="L253" i="8" s="1"/>
  <c r="K254" i="8"/>
  <c r="K253" i="8" s="1"/>
  <c r="J254" i="8"/>
  <c r="I254" i="8"/>
  <c r="J253" i="8"/>
  <c r="I253" i="8"/>
  <c r="L250" i="8"/>
  <c r="L249" i="8" s="1"/>
  <c r="K250" i="8"/>
  <c r="K249" i="8" s="1"/>
  <c r="J250" i="8"/>
  <c r="I250" i="8"/>
  <c r="J249" i="8"/>
  <c r="I249" i="8"/>
  <c r="L246" i="8"/>
  <c r="L245" i="8" s="1"/>
  <c r="K246" i="8"/>
  <c r="K245" i="8" s="1"/>
  <c r="J246" i="8"/>
  <c r="I246" i="8"/>
  <c r="J245" i="8"/>
  <c r="I245" i="8"/>
  <c r="L242" i="8"/>
  <c r="K242" i="8"/>
  <c r="J242" i="8"/>
  <c r="I242" i="8"/>
  <c r="L239" i="8"/>
  <c r="K239" i="8"/>
  <c r="J239" i="8"/>
  <c r="I239" i="8"/>
  <c r="L237" i="8"/>
  <c r="L236" i="8" s="1"/>
  <c r="K237" i="8"/>
  <c r="K236" i="8" s="1"/>
  <c r="J237" i="8"/>
  <c r="I237" i="8"/>
  <c r="J236" i="8"/>
  <c r="J235" i="8" s="1"/>
  <c r="I236" i="8"/>
  <c r="I235" i="8" s="1"/>
  <c r="L230" i="8"/>
  <c r="L229" i="8" s="1"/>
  <c r="L228" i="8" s="1"/>
  <c r="K230" i="8"/>
  <c r="K229" i="8" s="1"/>
  <c r="K228" i="8" s="1"/>
  <c r="J230" i="8"/>
  <c r="I230" i="8"/>
  <c r="J229" i="8"/>
  <c r="J228" i="8" s="1"/>
  <c r="I229" i="8"/>
  <c r="I228" i="8" s="1"/>
  <c r="L226" i="8"/>
  <c r="K226" i="8"/>
  <c r="J226" i="8"/>
  <c r="J225" i="8" s="1"/>
  <c r="J224" i="8" s="1"/>
  <c r="I226" i="8"/>
  <c r="I225" i="8" s="1"/>
  <c r="I224" i="8" s="1"/>
  <c r="L225" i="8"/>
  <c r="L224" i="8" s="1"/>
  <c r="K225" i="8"/>
  <c r="K224" i="8" s="1"/>
  <c r="P217" i="8"/>
  <c r="O217" i="8"/>
  <c r="N217" i="8"/>
  <c r="M217" i="8"/>
  <c r="L217" i="8"/>
  <c r="K217" i="8"/>
  <c r="J217" i="8"/>
  <c r="J216" i="8" s="1"/>
  <c r="I217" i="8"/>
  <c r="I216" i="8" s="1"/>
  <c r="L216" i="8"/>
  <c r="K216" i="8"/>
  <c r="L214" i="8"/>
  <c r="K214" i="8"/>
  <c r="J214" i="8"/>
  <c r="J213" i="8" s="1"/>
  <c r="I214" i="8"/>
  <c r="I213" i="8" s="1"/>
  <c r="L213" i="8"/>
  <c r="L212" i="8" s="1"/>
  <c r="K213" i="8"/>
  <c r="K212" i="8" s="1"/>
  <c r="L207" i="8"/>
  <c r="L206" i="8" s="1"/>
  <c r="L205" i="8" s="1"/>
  <c r="K207" i="8"/>
  <c r="K206" i="8" s="1"/>
  <c r="K205" i="8" s="1"/>
  <c r="J207" i="8"/>
  <c r="I207" i="8"/>
  <c r="J206" i="8"/>
  <c r="J205" i="8" s="1"/>
  <c r="I206" i="8"/>
  <c r="I205" i="8" s="1"/>
  <c r="L203" i="8"/>
  <c r="K203" i="8"/>
  <c r="J203" i="8"/>
  <c r="J202" i="8" s="1"/>
  <c r="I203" i="8"/>
  <c r="I202" i="8" s="1"/>
  <c r="L202" i="8"/>
  <c r="K202" i="8"/>
  <c r="L198" i="8"/>
  <c r="K198" i="8"/>
  <c r="J198" i="8"/>
  <c r="J197" i="8" s="1"/>
  <c r="I198" i="8"/>
  <c r="I197" i="8" s="1"/>
  <c r="L197" i="8"/>
  <c r="K197" i="8"/>
  <c r="L192" i="8"/>
  <c r="K192" i="8"/>
  <c r="J192" i="8"/>
  <c r="J191" i="8" s="1"/>
  <c r="I192" i="8"/>
  <c r="I191" i="8" s="1"/>
  <c r="L191" i="8"/>
  <c r="K191" i="8"/>
  <c r="L187" i="8"/>
  <c r="K187" i="8"/>
  <c r="J187" i="8"/>
  <c r="J186" i="8" s="1"/>
  <c r="I187" i="8"/>
  <c r="I186" i="8" s="1"/>
  <c r="L186" i="8"/>
  <c r="K186" i="8"/>
  <c r="L184" i="8"/>
  <c r="K184" i="8"/>
  <c r="J184" i="8"/>
  <c r="J183" i="8" s="1"/>
  <c r="J182" i="8" s="1"/>
  <c r="I184" i="8"/>
  <c r="I183" i="8" s="1"/>
  <c r="I182" i="8" s="1"/>
  <c r="L183" i="8"/>
  <c r="L182" i="8" s="1"/>
  <c r="K183" i="8"/>
  <c r="K182" i="8" s="1"/>
  <c r="L176" i="8"/>
  <c r="L175" i="8" s="1"/>
  <c r="K176" i="8"/>
  <c r="K175" i="8" s="1"/>
  <c r="J176" i="8"/>
  <c r="I176" i="8"/>
  <c r="J175" i="8"/>
  <c r="I175" i="8"/>
  <c r="L171" i="8"/>
  <c r="L170" i="8" s="1"/>
  <c r="K171" i="8"/>
  <c r="K170" i="8" s="1"/>
  <c r="J171" i="8"/>
  <c r="I171" i="8"/>
  <c r="J170" i="8"/>
  <c r="I170" i="8"/>
  <c r="I169" i="8" s="1"/>
  <c r="J169" i="8"/>
  <c r="L167" i="8"/>
  <c r="K167" i="8"/>
  <c r="J167" i="8"/>
  <c r="I167" i="8"/>
  <c r="I166" i="8" s="1"/>
  <c r="I165" i="8" s="1"/>
  <c r="L166" i="8"/>
  <c r="L165" i="8" s="1"/>
  <c r="K166" i="8"/>
  <c r="K165" i="8" s="1"/>
  <c r="J166" i="8"/>
  <c r="J165" i="8"/>
  <c r="J164" i="8" s="1"/>
  <c r="L162" i="8"/>
  <c r="K162" i="8"/>
  <c r="J162" i="8"/>
  <c r="J161" i="8" s="1"/>
  <c r="I162" i="8"/>
  <c r="I161" i="8" s="1"/>
  <c r="L161" i="8"/>
  <c r="K161" i="8"/>
  <c r="L157" i="8"/>
  <c r="K157" i="8"/>
  <c r="J157" i="8"/>
  <c r="J156" i="8" s="1"/>
  <c r="J155" i="8" s="1"/>
  <c r="J154" i="8" s="1"/>
  <c r="I157" i="8"/>
  <c r="I156" i="8" s="1"/>
  <c r="L156" i="8"/>
  <c r="L155" i="8" s="1"/>
  <c r="L154" i="8" s="1"/>
  <c r="K156" i="8"/>
  <c r="K155" i="8" s="1"/>
  <c r="K154" i="8" s="1"/>
  <c r="L151" i="8"/>
  <c r="K151" i="8"/>
  <c r="J151" i="8"/>
  <c r="J150" i="8" s="1"/>
  <c r="J149" i="8" s="1"/>
  <c r="I151" i="8"/>
  <c r="I150" i="8" s="1"/>
  <c r="I149" i="8" s="1"/>
  <c r="L150" i="8"/>
  <c r="L149" i="8" s="1"/>
  <c r="K150" i="8"/>
  <c r="K149" i="8" s="1"/>
  <c r="L147" i="8"/>
  <c r="L146" i="8" s="1"/>
  <c r="K147" i="8"/>
  <c r="K146" i="8" s="1"/>
  <c r="J147" i="8"/>
  <c r="I147" i="8"/>
  <c r="J146" i="8"/>
  <c r="I146" i="8"/>
  <c r="L143" i="8"/>
  <c r="L142" i="8" s="1"/>
  <c r="L141" i="8" s="1"/>
  <c r="K143" i="8"/>
  <c r="K142" i="8" s="1"/>
  <c r="K141" i="8" s="1"/>
  <c r="J143" i="8"/>
  <c r="J142" i="8" s="1"/>
  <c r="J141" i="8" s="1"/>
  <c r="I143" i="8"/>
  <c r="I142" i="8"/>
  <c r="I141" i="8" s="1"/>
  <c r="L138" i="8"/>
  <c r="K138" i="8"/>
  <c r="J138" i="8"/>
  <c r="I138" i="8"/>
  <c r="I137" i="8" s="1"/>
  <c r="I136" i="8" s="1"/>
  <c r="I135" i="8" s="1"/>
  <c r="L137" i="8"/>
  <c r="L136" i="8" s="1"/>
  <c r="K137" i="8"/>
  <c r="K136" i="8" s="1"/>
  <c r="K135" i="8" s="1"/>
  <c r="J137" i="8"/>
  <c r="J136" i="8"/>
  <c r="L133" i="8"/>
  <c r="K133" i="8"/>
  <c r="J133" i="8"/>
  <c r="I133" i="8"/>
  <c r="I132" i="8" s="1"/>
  <c r="I131" i="8" s="1"/>
  <c r="L132" i="8"/>
  <c r="L131" i="8" s="1"/>
  <c r="K132" i="8"/>
  <c r="K131" i="8" s="1"/>
  <c r="J132" i="8"/>
  <c r="J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/>
  <c r="I127" i="8" s="1"/>
  <c r="L125" i="8"/>
  <c r="K125" i="8"/>
  <c r="J125" i="8"/>
  <c r="I125" i="8"/>
  <c r="I124" i="8" s="1"/>
  <c r="I123" i="8" s="1"/>
  <c r="L124" i="8"/>
  <c r="L123" i="8" s="1"/>
  <c r="K124" i="8"/>
  <c r="K123" i="8" s="1"/>
  <c r="J124" i="8"/>
  <c r="J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/>
  <c r="I119" i="8" s="1"/>
  <c r="L117" i="8"/>
  <c r="K117" i="8"/>
  <c r="J117" i="8"/>
  <c r="I117" i="8"/>
  <c r="I116" i="8" s="1"/>
  <c r="I115" i="8" s="1"/>
  <c r="L116" i="8"/>
  <c r="L115" i="8" s="1"/>
  <c r="K116" i="8"/>
  <c r="K115" i="8" s="1"/>
  <c r="J116" i="8"/>
  <c r="J115" i="8" s="1"/>
  <c r="L112" i="8"/>
  <c r="L111" i="8" s="1"/>
  <c r="L110" i="8" s="1"/>
  <c r="K112" i="8"/>
  <c r="K111" i="8" s="1"/>
  <c r="K110" i="8" s="1"/>
  <c r="J112" i="8"/>
  <c r="J111" i="8" s="1"/>
  <c r="J110" i="8" s="1"/>
  <c r="I112" i="8"/>
  <c r="I111" i="8"/>
  <c r="I110" i="8" s="1"/>
  <c r="I109" i="8" s="1"/>
  <c r="L106" i="8"/>
  <c r="L105" i="8" s="1"/>
  <c r="K106" i="8"/>
  <c r="K105" i="8" s="1"/>
  <c r="J106" i="8"/>
  <c r="J105" i="8" s="1"/>
  <c r="I106" i="8"/>
  <c r="I105" i="8"/>
  <c r="L102" i="8"/>
  <c r="L101" i="8" s="1"/>
  <c r="L100" i="8" s="1"/>
  <c r="K102" i="8"/>
  <c r="K101" i="8" s="1"/>
  <c r="K100" i="8" s="1"/>
  <c r="J102" i="8"/>
  <c r="J101" i="8" s="1"/>
  <c r="J100" i="8" s="1"/>
  <c r="I102" i="8"/>
  <c r="I101" i="8"/>
  <c r="I100" i="8" s="1"/>
  <c r="L97" i="8"/>
  <c r="K97" i="8"/>
  <c r="J97" i="8"/>
  <c r="I97" i="8"/>
  <c r="I96" i="8" s="1"/>
  <c r="I95" i="8" s="1"/>
  <c r="L96" i="8"/>
  <c r="L95" i="8" s="1"/>
  <c r="K96" i="8"/>
  <c r="K95" i="8" s="1"/>
  <c r="J96" i="8"/>
  <c r="J95" i="8"/>
  <c r="L92" i="8"/>
  <c r="L91" i="8" s="1"/>
  <c r="L90" i="8" s="1"/>
  <c r="K92" i="8"/>
  <c r="K91" i="8" s="1"/>
  <c r="K90" i="8" s="1"/>
  <c r="J92" i="8"/>
  <c r="J91" i="8" s="1"/>
  <c r="J90" i="8" s="1"/>
  <c r="I92" i="8"/>
  <c r="I91" i="8"/>
  <c r="I90" i="8" s="1"/>
  <c r="I89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/>
  <c r="I83" i="8" s="1"/>
  <c r="I82" i="8" s="1"/>
  <c r="L80" i="8"/>
  <c r="L79" i="8" s="1"/>
  <c r="L78" i="8" s="1"/>
  <c r="K80" i="8"/>
  <c r="J80" i="8"/>
  <c r="J79" i="8" s="1"/>
  <c r="J78" i="8" s="1"/>
  <c r="I80" i="8"/>
  <c r="K79" i="8"/>
  <c r="K78" i="8" s="1"/>
  <c r="I79" i="8"/>
  <c r="I78" i="8" s="1"/>
  <c r="L74" i="8"/>
  <c r="K74" i="8"/>
  <c r="J74" i="8"/>
  <c r="J73" i="8" s="1"/>
  <c r="I74" i="8"/>
  <c r="I73" i="8" s="1"/>
  <c r="L73" i="8"/>
  <c r="K73" i="8"/>
  <c r="L69" i="8"/>
  <c r="K69" i="8"/>
  <c r="J69" i="8"/>
  <c r="J68" i="8" s="1"/>
  <c r="I69" i="8"/>
  <c r="I68" i="8" s="1"/>
  <c r="L68" i="8"/>
  <c r="K68" i="8"/>
  <c r="L64" i="8"/>
  <c r="K64" i="8"/>
  <c r="J64" i="8"/>
  <c r="J63" i="8" s="1"/>
  <c r="I64" i="8"/>
  <c r="I63" i="8" s="1"/>
  <c r="L63" i="8"/>
  <c r="L62" i="8" s="1"/>
  <c r="L61" i="8" s="1"/>
  <c r="K63" i="8"/>
  <c r="K62" i="8" s="1"/>
  <c r="K61" i="8" s="1"/>
  <c r="L45" i="8"/>
  <c r="K45" i="8"/>
  <c r="J45" i="8"/>
  <c r="J44" i="8" s="1"/>
  <c r="J43" i="8" s="1"/>
  <c r="J42" i="8" s="1"/>
  <c r="I45" i="8"/>
  <c r="I44" i="8" s="1"/>
  <c r="I43" i="8" s="1"/>
  <c r="I42" i="8" s="1"/>
  <c r="L44" i="8"/>
  <c r="L43" i="8" s="1"/>
  <c r="L42" i="8" s="1"/>
  <c r="K44" i="8"/>
  <c r="K43" i="8" s="1"/>
  <c r="K42" i="8" s="1"/>
  <c r="L40" i="8"/>
  <c r="K40" i="8"/>
  <c r="J40" i="8"/>
  <c r="J39" i="8" s="1"/>
  <c r="J38" i="8" s="1"/>
  <c r="I40" i="8"/>
  <c r="I39" i="8" s="1"/>
  <c r="I38" i="8" s="1"/>
  <c r="L39" i="8"/>
  <c r="L38" i="8" s="1"/>
  <c r="K39" i="8"/>
  <c r="K38" i="8" s="1"/>
  <c r="L36" i="8"/>
  <c r="K36" i="8"/>
  <c r="J36" i="8"/>
  <c r="I36" i="8"/>
  <c r="L34" i="8"/>
  <c r="K34" i="8"/>
  <c r="J34" i="8"/>
  <c r="J33" i="8" s="1"/>
  <c r="J32" i="8" s="1"/>
  <c r="J31" i="8" s="1"/>
  <c r="I34" i="8"/>
  <c r="I33" i="8" s="1"/>
  <c r="I32" i="8" s="1"/>
  <c r="I31" i="8" s="1"/>
  <c r="L33" i="8"/>
  <c r="L32" i="8" s="1"/>
  <c r="K33" i="8"/>
  <c r="K32" i="8" s="1"/>
  <c r="L361" i="9"/>
  <c r="L360" i="9" s="1"/>
  <c r="K361" i="9"/>
  <c r="K360" i="9" s="1"/>
  <c r="J361" i="9"/>
  <c r="J360" i="9" s="1"/>
  <c r="I361" i="9"/>
  <c r="I360" i="9" s="1"/>
  <c r="L358" i="9"/>
  <c r="L357" i="9" s="1"/>
  <c r="K358" i="9"/>
  <c r="K357" i="9" s="1"/>
  <c r="J358" i="9"/>
  <c r="J357" i="9" s="1"/>
  <c r="I358" i="9"/>
  <c r="I357" i="9" s="1"/>
  <c r="L355" i="9"/>
  <c r="L354" i="9" s="1"/>
  <c r="K355" i="9"/>
  <c r="K354" i="9" s="1"/>
  <c r="J355" i="9"/>
  <c r="J354" i="9" s="1"/>
  <c r="I355" i="9"/>
  <c r="I354" i="9" s="1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L342" i="9" s="1"/>
  <c r="K343" i="9"/>
  <c r="K342" i="9" s="1"/>
  <c r="J343" i="9"/>
  <c r="J342" i="9" s="1"/>
  <c r="I343" i="9"/>
  <c r="I342" i="9" s="1"/>
  <c r="L339" i="9"/>
  <c r="K339" i="9"/>
  <c r="J339" i="9"/>
  <c r="I339" i="9"/>
  <c r="L336" i="9"/>
  <c r="K336" i="9"/>
  <c r="J336" i="9"/>
  <c r="I336" i="9"/>
  <c r="P334" i="9"/>
  <c r="O334" i="9"/>
  <c r="N334" i="9"/>
  <c r="M334" i="9"/>
  <c r="L334" i="9"/>
  <c r="K334" i="9"/>
  <c r="J334" i="9"/>
  <c r="I334" i="9"/>
  <c r="L333" i="9"/>
  <c r="L332" i="9" s="1"/>
  <c r="K333" i="9"/>
  <c r="J333" i="9"/>
  <c r="I333" i="9"/>
  <c r="L329" i="9"/>
  <c r="L328" i="9" s="1"/>
  <c r="K329" i="9"/>
  <c r="K328" i="9" s="1"/>
  <c r="J329" i="9"/>
  <c r="J328" i="9" s="1"/>
  <c r="I329" i="9"/>
  <c r="I328" i="9" s="1"/>
  <c r="L326" i="9"/>
  <c r="L325" i="9" s="1"/>
  <c r="K326" i="9"/>
  <c r="K325" i="9" s="1"/>
  <c r="J326" i="9"/>
  <c r="J325" i="9" s="1"/>
  <c r="I326" i="9"/>
  <c r="I325" i="9" s="1"/>
  <c r="L323" i="9"/>
  <c r="L322" i="9" s="1"/>
  <c r="K323" i="9"/>
  <c r="K322" i="9" s="1"/>
  <c r="J323" i="9"/>
  <c r="J322" i="9" s="1"/>
  <c r="I323" i="9"/>
  <c r="I322" i="9" s="1"/>
  <c r="L319" i="9"/>
  <c r="L318" i="9" s="1"/>
  <c r="K319" i="9"/>
  <c r="K318" i="9" s="1"/>
  <c r="J319" i="9"/>
  <c r="J318" i="9" s="1"/>
  <c r="I319" i="9"/>
  <c r="I318" i="9" s="1"/>
  <c r="L315" i="9"/>
  <c r="L314" i="9" s="1"/>
  <c r="K315" i="9"/>
  <c r="K314" i="9" s="1"/>
  <c r="J315" i="9"/>
  <c r="J314" i="9" s="1"/>
  <c r="I315" i="9"/>
  <c r="I314" i="9" s="1"/>
  <c r="L311" i="9"/>
  <c r="L310" i="9" s="1"/>
  <c r="K311" i="9"/>
  <c r="K310" i="9" s="1"/>
  <c r="J311" i="9"/>
  <c r="J310" i="9" s="1"/>
  <c r="I311" i="9"/>
  <c r="I310" i="9" s="1"/>
  <c r="L307" i="9"/>
  <c r="K307" i="9"/>
  <c r="J307" i="9"/>
  <c r="I307" i="9"/>
  <c r="L304" i="9"/>
  <c r="K304" i="9"/>
  <c r="J304" i="9"/>
  <c r="I304" i="9"/>
  <c r="L302" i="9"/>
  <c r="L301" i="9" s="1"/>
  <c r="K302" i="9"/>
  <c r="K301" i="9" s="1"/>
  <c r="K300" i="9" s="1"/>
  <c r="J302" i="9"/>
  <c r="J301" i="9" s="1"/>
  <c r="J300" i="9" s="1"/>
  <c r="I302" i="9"/>
  <c r="I301" i="9" s="1"/>
  <c r="I300" i="9" s="1"/>
  <c r="L296" i="9"/>
  <c r="L295" i="9" s="1"/>
  <c r="K296" i="9"/>
  <c r="K295" i="9" s="1"/>
  <c r="J296" i="9"/>
  <c r="J295" i="9" s="1"/>
  <c r="I296" i="9"/>
  <c r="I295" i="9" s="1"/>
  <c r="L293" i="9"/>
  <c r="L292" i="9" s="1"/>
  <c r="K293" i="9"/>
  <c r="K292" i="9" s="1"/>
  <c r="J293" i="9"/>
  <c r="J292" i="9" s="1"/>
  <c r="I293" i="9"/>
  <c r="I292" i="9" s="1"/>
  <c r="L290" i="9"/>
  <c r="L289" i="9" s="1"/>
  <c r="K290" i="9"/>
  <c r="K289" i="9" s="1"/>
  <c r="J290" i="9"/>
  <c r="J289" i="9" s="1"/>
  <c r="I290" i="9"/>
  <c r="I289" i="9" s="1"/>
  <c r="L286" i="9"/>
  <c r="L285" i="9" s="1"/>
  <c r="K286" i="9"/>
  <c r="K285" i="9" s="1"/>
  <c r="J286" i="9"/>
  <c r="J285" i="9" s="1"/>
  <c r="I286" i="9"/>
  <c r="I285" i="9" s="1"/>
  <c r="L282" i="9"/>
  <c r="L281" i="9" s="1"/>
  <c r="K282" i="9"/>
  <c r="K281" i="9" s="1"/>
  <c r="J282" i="9"/>
  <c r="J281" i="9" s="1"/>
  <c r="I282" i="9"/>
  <c r="I281" i="9" s="1"/>
  <c r="L278" i="9"/>
  <c r="L277" i="9" s="1"/>
  <c r="K278" i="9"/>
  <c r="K277" i="9" s="1"/>
  <c r="J278" i="9"/>
  <c r="J277" i="9" s="1"/>
  <c r="I278" i="9"/>
  <c r="I277" i="9" s="1"/>
  <c r="L274" i="9"/>
  <c r="K274" i="9"/>
  <c r="J274" i="9"/>
  <c r="I274" i="9"/>
  <c r="L271" i="9"/>
  <c r="K271" i="9"/>
  <c r="J271" i="9"/>
  <c r="I271" i="9"/>
  <c r="L269" i="9"/>
  <c r="L268" i="9" s="1"/>
  <c r="K269" i="9"/>
  <c r="K268" i="9" s="1"/>
  <c r="J269" i="9"/>
  <c r="J268" i="9" s="1"/>
  <c r="I269" i="9"/>
  <c r="I268" i="9" s="1"/>
  <c r="L264" i="9"/>
  <c r="K264" i="9"/>
  <c r="J264" i="9"/>
  <c r="I264" i="9"/>
  <c r="L263" i="9"/>
  <c r="K263" i="9"/>
  <c r="J263" i="9"/>
  <c r="I263" i="9"/>
  <c r="L261" i="9"/>
  <c r="K261" i="9"/>
  <c r="J261" i="9"/>
  <c r="I261" i="9"/>
  <c r="L260" i="9"/>
  <c r="K260" i="9"/>
  <c r="J260" i="9"/>
  <c r="I260" i="9"/>
  <c r="L258" i="9"/>
  <c r="K258" i="9"/>
  <c r="J258" i="9"/>
  <c r="I258" i="9"/>
  <c r="L257" i="9"/>
  <c r="K257" i="9"/>
  <c r="J257" i="9"/>
  <c r="I257" i="9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5" i="9"/>
  <c r="K245" i="9"/>
  <c r="J245" i="9"/>
  <c r="I245" i="9"/>
  <c r="L242" i="9"/>
  <c r="K242" i="9"/>
  <c r="J242" i="9"/>
  <c r="I242" i="9"/>
  <c r="L239" i="9"/>
  <c r="K239" i="9"/>
  <c r="J239" i="9"/>
  <c r="I239" i="9"/>
  <c r="L237" i="9"/>
  <c r="K237" i="9"/>
  <c r="J237" i="9"/>
  <c r="I237" i="9"/>
  <c r="L236" i="9"/>
  <c r="L235" i="9" s="1"/>
  <c r="K236" i="9"/>
  <c r="K235" i="9" s="1"/>
  <c r="J236" i="9"/>
  <c r="J235" i="9" s="1"/>
  <c r="I236" i="9"/>
  <c r="I235" i="9" s="1"/>
  <c r="L230" i="9"/>
  <c r="K230" i="9"/>
  <c r="J230" i="9"/>
  <c r="I230" i="9"/>
  <c r="L229" i="9"/>
  <c r="L228" i="9" s="1"/>
  <c r="K229" i="9"/>
  <c r="K228" i="9" s="1"/>
  <c r="J229" i="9"/>
  <c r="J228" i="9" s="1"/>
  <c r="I229" i="9"/>
  <c r="I228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P217" i="9"/>
  <c r="O217" i="9"/>
  <c r="N217" i="9"/>
  <c r="M217" i="9"/>
  <c r="L217" i="9"/>
  <c r="L216" i="9" s="1"/>
  <c r="K217" i="9"/>
  <c r="K216" i="9" s="1"/>
  <c r="J217" i="9"/>
  <c r="I217" i="9"/>
  <c r="I216" i="9" s="1"/>
  <c r="J216" i="9"/>
  <c r="L214" i="9"/>
  <c r="L213" i="9" s="1"/>
  <c r="K214" i="9"/>
  <c r="K213" i="9" s="1"/>
  <c r="J214" i="9"/>
  <c r="J213" i="9" s="1"/>
  <c r="J212" i="9" s="1"/>
  <c r="I214" i="9"/>
  <c r="I213" i="9" s="1"/>
  <c r="L207" i="9"/>
  <c r="K207" i="9"/>
  <c r="J207" i="9"/>
  <c r="J206" i="9" s="1"/>
  <c r="J205" i="9" s="1"/>
  <c r="I207" i="9"/>
  <c r="L206" i="9"/>
  <c r="L205" i="9" s="1"/>
  <c r="K206" i="9"/>
  <c r="K205" i="9" s="1"/>
  <c r="I206" i="9"/>
  <c r="I205" i="9" s="1"/>
  <c r="L203" i="9"/>
  <c r="L202" i="9" s="1"/>
  <c r="K203" i="9"/>
  <c r="K202" i="9" s="1"/>
  <c r="J203" i="9"/>
  <c r="I203" i="9"/>
  <c r="I202" i="9" s="1"/>
  <c r="J202" i="9"/>
  <c r="L198" i="9"/>
  <c r="L197" i="9" s="1"/>
  <c r="K198" i="9"/>
  <c r="K197" i="9" s="1"/>
  <c r="J198" i="9"/>
  <c r="I198" i="9"/>
  <c r="I197" i="9" s="1"/>
  <c r="J197" i="9"/>
  <c r="L192" i="9"/>
  <c r="L191" i="9" s="1"/>
  <c r="K192" i="9"/>
  <c r="K191" i="9" s="1"/>
  <c r="J192" i="9"/>
  <c r="I192" i="9"/>
  <c r="I191" i="9" s="1"/>
  <c r="J191" i="9"/>
  <c r="L187" i="9"/>
  <c r="L186" i="9" s="1"/>
  <c r="K187" i="9"/>
  <c r="K186" i="9" s="1"/>
  <c r="J187" i="9"/>
  <c r="J186" i="9" s="1"/>
  <c r="I187" i="9"/>
  <c r="I186" i="9" s="1"/>
  <c r="L184" i="9"/>
  <c r="L183" i="9" s="1"/>
  <c r="L182" i="9" s="1"/>
  <c r="K184" i="9"/>
  <c r="K183" i="9" s="1"/>
  <c r="K182" i="9" s="1"/>
  <c r="J184" i="9"/>
  <c r="J183" i="9" s="1"/>
  <c r="I184" i="9"/>
  <c r="I183" i="9" s="1"/>
  <c r="L176" i="9"/>
  <c r="K176" i="9"/>
  <c r="J176" i="9"/>
  <c r="I176" i="9"/>
  <c r="L175" i="9"/>
  <c r="K175" i="9"/>
  <c r="J175" i="9"/>
  <c r="I175" i="9"/>
  <c r="L171" i="9"/>
  <c r="K171" i="9"/>
  <c r="J171" i="9"/>
  <c r="I171" i="9"/>
  <c r="L170" i="9"/>
  <c r="L169" i="9" s="1"/>
  <c r="K170" i="9"/>
  <c r="K169" i="9" s="1"/>
  <c r="J170" i="9"/>
  <c r="I170" i="9"/>
  <c r="I169" i="9" s="1"/>
  <c r="J169" i="9"/>
  <c r="L167" i="9"/>
  <c r="L166" i="9" s="1"/>
  <c r="L165" i="9" s="1"/>
  <c r="K167" i="9"/>
  <c r="K166" i="9" s="1"/>
  <c r="K165" i="9" s="1"/>
  <c r="J167" i="9"/>
  <c r="I167" i="9"/>
  <c r="I166" i="9" s="1"/>
  <c r="I165" i="9" s="1"/>
  <c r="I164" i="9" s="1"/>
  <c r="J166" i="9"/>
  <c r="J165" i="9" s="1"/>
  <c r="J164" i="9" s="1"/>
  <c r="L162" i="9"/>
  <c r="L161" i="9" s="1"/>
  <c r="K162" i="9"/>
  <c r="K161" i="9" s="1"/>
  <c r="J162" i="9"/>
  <c r="J161" i="9" s="1"/>
  <c r="I162" i="9"/>
  <c r="I161" i="9" s="1"/>
  <c r="L157" i="9"/>
  <c r="L156" i="9" s="1"/>
  <c r="L155" i="9" s="1"/>
  <c r="L154" i="9" s="1"/>
  <c r="K157" i="9"/>
  <c r="K156" i="9" s="1"/>
  <c r="K155" i="9" s="1"/>
  <c r="K154" i="9" s="1"/>
  <c r="J157" i="9"/>
  <c r="J156" i="9" s="1"/>
  <c r="J155" i="9" s="1"/>
  <c r="J154" i="9" s="1"/>
  <c r="I157" i="9"/>
  <c r="I156" i="9" s="1"/>
  <c r="I155" i="9" s="1"/>
  <c r="I154" i="9" s="1"/>
  <c r="L151" i="9"/>
  <c r="L150" i="9" s="1"/>
  <c r="L149" i="9" s="1"/>
  <c r="K151" i="9"/>
  <c r="K150" i="9" s="1"/>
  <c r="K149" i="9" s="1"/>
  <c r="J151" i="9"/>
  <c r="J150" i="9" s="1"/>
  <c r="J149" i="9" s="1"/>
  <c r="I151" i="9"/>
  <c r="I150" i="9" s="1"/>
  <c r="I149" i="9" s="1"/>
  <c r="L147" i="9"/>
  <c r="K147" i="9"/>
  <c r="J147" i="9"/>
  <c r="I147" i="9"/>
  <c r="L146" i="9"/>
  <c r="K146" i="9"/>
  <c r="J146" i="9"/>
  <c r="I146" i="9"/>
  <c r="L143" i="9"/>
  <c r="K143" i="9"/>
  <c r="J143" i="9"/>
  <c r="J142" i="9" s="1"/>
  <c r="J141" i="9" s="1"/>
  <c r="I143" i="9"/>
  <c r="L142" i="9"/>
  <c r="L141" i="9" s="1"/>
  <c r="K142" i="9"/>
  <c r="K141" i="9" s="1"/>
  <c r="I142" i="9"/>
  <c r="I141" i="9" s="1"/>
  <c r="L138" i="9"/>
  <c r="L137" i="9" s="1"/>
  <c r="L136" i="9" s="1"/>
  <c r="L135" i="9" s="1"/>
  <c r="K138" i="9"/>
  <c r="K137" i="9" s="1"/>
  <c r="K136" i="9" s="1"/>
  <c r="K135" i="9" s="1"/>
  <c r="J138" i="9"/>
  <c r="J137" i="9" s="1"/>
  <c r="J136" i="9" s="1"/>
  <c r="I138" i="9"/>
  <c r="I137" i="9" s="1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K129" i="9"/>
  <c r="J129" i="9"/>
  <c r="I129" i="9"/>
  <c r="L128" i="9"/>
  <c r="L127" i="9" s="1"/>
  <c r="K128" i="9"/>
  <c r="K127" i="9" s="1"/>
  <c r="J128" i="9"/>
  <c r="I128" i="9"/>
  <c r="I127" i="9" s="1"/>
  <c r="J127" i="9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K121" i="9"/>
  <c r="J121" i="9"/>
  <c r="I121" i="9"/>
  <c r="L120" i="9"/>
  <c r="L119" i="9" s="1"/>
  <c r="K120" i="9"/>
  <c r="K119" i="9" s="1"/>
  <c r="J120" i="9"/>
  <c r="J119" i="9" s="1"/>
  <c r="I120" i="9"/>
  <c r="I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2" i="9"/>
  <c r="K112" i="9"/>
  <c r="J112" i="9"/>
  <c r="I112" i="9"/>
  <c r="L111" i="9"/>
  <c r="L110" i="9" s="1"/>
  <c r="K111" i="9"/>
  <c r="K110" i="9" s="1"/>
  <c r="J111" i="9"/>
  <c r="J110" i="9" s="1"/>
  <c r="I111" i="9"/>
  <c r="I110" i="9" s="1"/>
  <c r="L106" i="9"/>
  <c r="K106" i="9"/>
  <c r="J106" i="9"/>
  <c r="I106" i="9"/>
  <c r="L105" i="9"/>
  <c r="K105" i="9"/>
  <c r="J105" i="9"/>
  <c r="I105" i="9"/>
  <c r="L102" i="9"/>
  <c r="K102" i="9"/>
  <c r="J102" i="9"/>
  <c r="J101" i="9" s="1"/>
  <c r="J100" i="9" s="1"/>
  <c r="I102" i="9"/>
  <c r="L101" i="9"/>
  <c r="L100" i="9" s="1"/>
  <c r="K101" i="9"/>
  <c r="K100" i="9" s="1"/>
  <c r="I101" i="9"/>
  <c r="I100" i="9" s="1"/>
  <c r="L97" i="9"/>
  <c r="L96" i="9" s="1"/>
  <c r="L95" i="9" s="1"/>
  <c r="K97" i="9"/>
  <c r="K96" i="9" s="1"/>
  <c r="K95" i="9" s="1"/>
  <c r="J97" i="9"/>
  <c r="J96" i="9" s="1"/>
  <c r="J95" i="9" s="1"/>
  <c r="I97" i="9"/>
  <c r="I96" i="9" s="1"/>
  <c r="I95" i="9" s="1"/>
  <c r="L92" i="9"/>
  <c r="K92" i="9"/>
  <c r="J92" i="9"/>
  <c r="I92" i="9"/>
  <c r="L91" i="9"/>
  <c r="L90" i="9" s="1"/>
  <c r="L89" i="9" s="1"/>
  <c r="K91" i="9"/>
  <c r="K90" i="9" s="1"/>
  <c r="K89" i="9" s="1"/>
  <c r="J91" i="9"/>
  <c r="J90" i="9" s="1"/>
  <c r="I91" i="9"/>
  <c r="I90" i="9" s="1"/>
  <c r="I89" i="9" s="1"/>
  <c r="L85" i="9"/>
  <c r="K85" i="9"/>
  <c r="J85" i="9"/>
  <c r="I85" i="9"/>
  <c r="L84" i="9"/>
  <c r="L83" i="9" s="1"/>
  <c r="L82" i="9" s="1"/>
  <c r="K84" i="9"/>
  <c r="K83" i="9" s="1"/>
  <c r="K82" i="9" s="1"/>
  <c r="J84" i="9"/>
  <c r="I84" i="9"/>
  <c r="I83" i="9" s="1"/>
  <c r="I82" i="9" s="1"/>
  <c r="J83" i="9"/>
  <c r="J82" i="9"/>
  <c r="L80" i="9"/>
  <c r="K80" i="9"/>
  <c r="J80" i="9"/>
  <c r="I80" i="9"/>
  <c r="L79" i="9"/>
  <c r="L78" i="9" s="1"/>
  <c r="K79" i="9"/>
  <c r="K78" i="9" s="1"/>
  <c r="J79" i="9"/>
  <c r="J78" i="9" s="1"/>
  <c r="I79" i="9"/>
  <c r="I78" i="9" s="1"/>
  <c r="L74" i="9"/>
  <c r="L73" i="9" s="1"/>
  <c r="K74" i="9"/>
  <c r="K73" i="9" s="1"/>
  <c r="J74" i="9"/>
  <c r="J73" i="9" s="1"/>
  <c r="I74" i="9"/>
  <c r="I73" i="9" s="1"/>
  <c r="L69" i="9"/>
  <c r="L68" i="9" s="1"/>
  <c r="K69" i="9"/>
  <c r="K68" i="9" s="1"/>
  <c r="J69" i="9"/>
  <c r="J68" i="9" s="1"/>
  <c r="I69" i="9"/>
  <c r="I68" i="9" s="1"/>
  <c r="L64" i="9"/>
  <c r="L63" i="9" s="1"/>
  <c r="K64" i="9"/>
  <c r="K63" i="9" s="1"/>
  <c r="J64" i="9"/>
  <c r="J63" i="9" s="1"/>
  <c r="I64" i="9"/>
  <c r="I63" i="9" s="1"/>
  <c r="I62" i="9" s="1"/>
  <c r="I61" i="9" s="1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I31" i="9" s="1"/>
  <c r="L361" i="6"/>
  <c r="L360" i="6" s="1"/>
  <c r="K361" i="6"/>
  <c r="K360" i="6" s="1"/>
  <c r="J361" i="6"/>
  <c r="J360" i="6" s="1"/>
  <c r="I361" i="6"/>
  <c r="I360" i="6" s="1"/>
  <c r="L358" i="6"/>
  <c r="L357" i="6" s="1"/>
  <c r="K358" i="6"/>
  <c r="K357" i="6" s="1"/>
  <c r="J358" i="6"/>
  <c r="J357" i="6" s="1"/>
  <c r="I358" i="6"/>
  <c r="I357" i="6" s="1"/>
  <c r="L355" i="6"/>
  <c r="L354" i="6" s="1"/>
  <c r="K355" i="6"/>
  <c r="K354" i="6" s="1"/>
  <c r="J355" i="6"/>
  <c r="J354" i="6" s="1"/>
  <c r="I355" i="6"/>
  <c r="I354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K339" i="6"/>
  <c r="J339" i="6"/>
  <c r="I339" i="6"/>
  <c r="L336" i="6"/>
  <c r="K336" i="6"/>
  <c r="J336" i="6"/>
  <c r="I336" i="6"/>
  <c r="P334" i="6"/>
  <c r="O334" i="6"/>
  <c r="N334" i="6"/>
  <c r="M334" i="6"/>
  <c r="L334" i="6"/>
  <c r="K334" i="6"/>
  <c r="J334" i="6"/>
  <c r="I334" i="6"/>
  <c r="L333" i="6"/>
  <c r="L332" i="6" s="1"/>
  <c r="K333" i="6"/>
  <c r="J333" i="6"/>
  <c r="I333" i="6"/>
  <c r="L329" i="6"/>
  <c r="L328" i="6" s="1"/>
  <c r="K329" i="6"/>
  <c r="K328" i="6" s="1"/>
  <c r="J329" i="6"/>
  <c r="J328" i="6" s="1"/>
  <c r="I329" i="6"/>
  <c r="I328" i="6" s="1"/>
  <c r="L326" i="6"/>
  <c r="L325" i="6" s="1"/>
  <c r="K326" i="6"/>
  <c r="K325" i="6" s="1"/>
  <c r="J326" i="6"/>
  <c r="J325" i="6" s="1"/>
  <c r="I326" i="6"/>
  <c r="I325" i="6" s="1"/>
  <c r="L323" i="6"/>
  <c r="L322" i="6" s="1"/>
  <c r="K323" i="6"/>
  <c r="K322" i="6" s="1"/>
  <c r="J323" i="6"/>
  <c r="J322" i="6" s="1"/>
  <c r="I323" i="6"/>
  <c r="I322" i="6" s="1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K314" i="6" s="1"/>
  <c r="J315" i="6"/>
  <c r="J314" i="6" s="1"/>
  <c r="I315" i="6"/>
  <c r="I314" i="6" s="1"/>
  <c r="L311" i="6"/>
  <c r="L310" i="6" s="1"/>
  <c r="K311" i="6"/>
  <c r="K310" i="6" s="1"/>
  <c r="J311" i="6"/>
  <c r="J310" i="6" s="1"/>
  <c r="I311" i="6"/>
  <c r="I310" i="6" s="1"/>
  <c r="L307" i="6"/>
  <c r="K307" i="6"/>
  <c r="J307" i="6"/>
  <c r="I307" i="6"/>
  <c r="L304" i="6"/>
  <c r="K304" i="6"/>
  <c r="J304" i="6"/>
  <c r="I304" i="6"/>
  <c r="L302" i="6"/>
  <c r="L301" i="6" s="1"/>
  <c r="K302" i="6"/>
  <c r="K301" i="6" s="1"/>
  <c r="K300" i="6" s="1"/>
  <c r="J302" i="6"/>
  <c r="J301" i="6" s="1"/>
  <c r="J300" i="6" s="1"/>
  <c r="I302" i="6"/>
  <c r="I301" i="6" s="1"/>
  <c r="I300" i="6" s="1"/>
  <c r="L296" i="6"/>
  <c r="L295" i="6" s="1"/>
  <c r="K296" i="6"/>
  <c r="K295" i="6" s="1"/>
  <c r="J296" i="6"/>
  <c r="J295" i="6" s="1"/>
  <c r="I296" i="6"/>
  <c r="I295" i="6" s="1"/>
  <c r="L293" i="6"/>
  <c r="L292" i="6" s="1"/>
  <c r="K293" i="6"/>
  <c r="K292" i="6" s="1"/>
  <c r="J293" i="6"/>
  <c r="J292" i="6" s="1"/>
  <c r="I293" i="6"/>
  <c r="I292" i="6" s="1"/>
  <c r="L290" i="6"/>
  <c r="L289" i="6" s="1"/>
  <c r="K290" i="6"/>
  <c r="K289" i="6" s="1"/>
  <c r="J290" i="6"/>
  <c r="J289" i="6" s="1"/>
  <c r="I290" i="6"/>
  <c r="I289" i="6" s="1"/>
  <c r="L286" i="6"/>
  <c r="L285" i="6" s="1"/>
  <c r="K286" i="6"/>
  <c r="K285" i="6" s="1"/>
  <c r="J286" i="6"/>
  <c r="J285" i="6" s="1"/>
  <c r="I286" i="6"/>
  <c r="I285" i="6" s="1"/>
  <c r="L282" i="6"/>
  <c r="L281" i="6" s="1"/>
  <c r="K282" i="6"/>
  <c r="K281" i="6" s="1"/>
  <c r="J282" i="6"/>
  <c r="J281" i="6" s="1"/>
  <c r="I282" i="6"/>
  <c r="I281" i="6" s="1"/>
  <c r="L278" i="6"/>
  <c r="L277" i="6" s="1"/>
  <c r="K278" i="6"/>
  <c r="K277" i="6" s="1"/>
  <c r="J278" i="6"/>
  <c r="J277" i="6" s="1"/>
  <c r="I278" i="6"/>
  <c r="I277" i="6" s="1"/>
  <c r="L274" i="6"/>
  <c r="K274" i="6"/>
  <c r="J274" i="6"/>
  <c r="I274" i="6"/>
  <c r="L271" i="6"/>
  <c r="K271" i="6"/>
  <c r="J271" i="6"/>
  <c r="I271" i="6"/>
  <c r="L269" i="6"/>
  <c r="L268" i="6" s="1"/>
  <c r="L267" i="6" s="1"/>
  <c r="K269" i="6"/>
  <c r="K268" i="6" s="1"/>
  <c r="J269" i="6"/>
  <c r="J268" i="6" s="1"/>
  <c r="I269" i="6"/>
  <c r="I268" i="6" s="1"/>
  <c r="L264" i="6"/>
  <c r="K264" i="6"/>
  <c r="J264" i="6"/>
  <c r="I264" i="6"/>
  <c r="L263" i="6"/>
  <c r="K263" i="6"/>
  <c r="J263" i="6"/>
  <c r="I263" i="6"/>
  <c r="L261" i="6"/>
  <c r="K261" i="6"/>
  <c r="J261" i="6"/>
  <c r="I261" i="6"/>
  <c r="L260" i="6"/>
  <c r="K260" i="6"/>
  <c r="J260" i="6"/>
  <c r="I260" i="6"/>
  <c r="L258" i="6"/>
  <c r="L257" i="6" s="1"/>
  <c r="K258" i="6"/>
  <c r="J258" i="6"/>
  <c r="I258" i="6"/>
  <c r="K257" i="6"/>
  <c r="J257" i="6"/>
  <c r="I257" i="6"/>
  <c r="L254" i="6"/>
  <c r="L253" i="6" s="1"/>
  <c r="K254" i="6"/>
  <c r="J254" i="6"/>
  <c r="I254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5" i="6"/>
  <c r="K245" i="6"/>
  <c r="J245" i="6"/>
  <c r="I245" i="6"/>
  <c r="L242" i="6"/>
  <c r="K242" i="6"/>
  <c r="J242" i="6"/>
  <c r="I242" i="6"/>
  <c r="L239" i="6"/>
  <c r="K239" i="6"/>
  <c r="J239" i="6"/>
  <c r="I239" i="6"/>
  <c r="L237" i="6"/>
  <c r="K237" i="6"/>
  <c r="J237" i="6"/>
  <c r="I237" i="6"/>
  <c r="L236" i="6"/>
  <c r="L235" i="6" s="1"/>
  <c r="K236" i="6"/>
  <c r="K235" i="6" s="1"/>
  <c r="J236" i="6"/>
  <c r="J235" i="6" s="1"/>
  <c r="I236" i="6"/>
  <c r="I235" i="6" s="1"/>
  <c r="L230" i="6"/>
  <c r="K230" i="6"/>
  <c r="J230" i="6"/>
  <c r="I230" i="6"/>
  <c r="L229" i="6"/>
  <c r="L228" i="6" s="1"/>
  <c r="K229" i="6"/>
  <c r="K228" i="6" s="1"/>
  <c r="J229" i="6"/>
  <c r="J228" i="6" s="1"/>
  <c r="I229" i="6"/>
  <c r="I228" i="6" s="1"/>
  <c r="L226" i="6"/>
  <c r="L225" i="6" s="1"/>
  <c r="L224" i="6" s="1"/>
  <c r="K226" i="6"/>
  <c r="K225" i="6" s="1"/>
  <c r="K224" i="6" s="1"/>
  <c r="J226" i="6"/>
  <c r="J225" i="6" s="1"/>
  <c r="J224" i="6" s="1"/>
  <c r="I226" i="6"/>
  <c r="I225" i="6" s="1"/>
  <c r="I224" i="6" s="1"/>
  <c r="P217" i="6"/>
  <c r="O217" i="6"/>
  <c r="N217" i="6"/>
  <c r="M217" i="6"/>
  <c r="L217" i="6"/>
  <c r="L216" i="6" s="1"/>
  <c r="K217" i="6"/>
  <c r="K216" i="6" s="1"/>
  <c r="J217" i="6"/>
  <c r="J216" i="6" s="1"/>
  <c r="I217" i="6"/>
  <c r="I216" i="6" s="1"/>
  <c r="L214" i="6"/>
  <c r="L213" i="6" s="1"/>
  <c r="L212" i="6" s="1"/>
  <c r="K214" i="6"/>
  <c r="K213" i="6" s="1"/>
  <c r="K212" i="6" s="1"/>
  <c r="J214" i="6"/>
  <c r="J213" i="6" s="1"/>
  <c r="J212" i="6" s="1"/>
  <c r="I214" i="6"/>
  <c r="I213" i="6" s="1"/>
  <c r="L207" i="6"/>
  <c r="K207" i="6"/>
  <c r="J207" i="6"/>
  <c r="I207" i="6"/>
  <c r="L206" i="6"/>
  <c r="L205" i="6" s="1"/>
  <c r="K206" i="6"/>
  <c r="K205" i="6" s="1"/>
  <c r="J206" i="6"/>
  <c r="J205" i="6" s="1"/>
  <c r="I206" i="6"/>
  <c r="I205" i="6" s="1"/>
  <c r="L203" i="6"/>
  <c r="L202" i="6" s="1"/>
  <c r="K203" i="6"/>
  <c r="K202" i="6" s="1"/>
  <c r="J203" i="6"/>
  <c r="J202" i="6" s="1"/>
  <c r="I203" i="6"/>
  <c r="I202" i="6" s="1"/>
  <c r="L198" i="6"/>
  <c r="L197" i="6" s="1"/>
  <c r="K198" i="6"/>
  <c r="K197" i="6" s="1"/>
  <c r="J198" i="6"/>
  <c r="J197" i="6" s="1"/>
  <c r="I198" i="6"/>
  <c r="I197" i="6" s="1"/>
  <c r="L192" i="6"/>
  <c r="L191" i="6" s="1"/>
  <c r="K192" i="6"/>
  <c r="K191" i="6" s="1"/>
  <c r="J192" i="6"/>
  <c r="J191" i="6" s="1"/>
  <c r="I192" i="6"/>
  <c r="I191" i="6" s="1"/>
  <c r="L187" i="6"/>
  <c r="L186" i="6" s="1"/>
  <c r="K187" i="6"/>
  <c r="K186" i="6" s="1"/>
  <c r="J187" i="6"/>
  <c r="J186" i="6" s="1"/>
  <c r="I187" i="6"/>
  <c r="I186" i="6" s="1"/>
  <c r="L184" i="6"/>
  <c r="L183" i="6" s="1"/>
  <c r="K184" i="6"/>
  <c r="K183" i="6" s="1"/>
  <c r="J184" i="6"/>
  <c r="J183" i="6" s="1"/>
  <c r="I184" i="6"/>
  <c r="I183" i="6" s="1"/>
  <c r="I182" i="6" s="1"/>
  <c r="L176" i="6"/>
  <c r="K176" i="6"/>
  <c r="J176" i="6"/>
  <c r="I176" i="6"/>
  <c r="L175" i="6"/>
  <c r="K175" i="6"/>
  <c r="J175" i="6"/>
  <c r="I175" i="6"/>
  <c r="L171" i="6"/>
  <c r="K171" i="6"/>
  <c r="J171" i="6"/>
  <c r="I171" i="6"/>
  <c r="L170" i="6"/>
  <c r="L169" i="6" s="1"/>
  <c r="K170" i="6"/>
  <c r="K169" i="6" s="1"/>
  <c r="J170" i="6"/>
  <c r="J169" i="6" s="1"/>
  <c r="I170" i="6"/>
  <c r="I169" i="6" s="1"/>
  <c r="L167" i="6"/>
  <c r="L166" i="6" s="1"/>
  <c r="L165" i="6" s="1"/>
  <c r="L164" i="6" s="1"/>
  <c r="K167" i="6"/>
  <c r="K166" i="6" s="1"/>
  <c r="K165" i="6" s="1"/>
  <c r="K164" i="6" s="1"/>
  <c r="J167" i="6"/>
  <c r="J166" i="6" s="1"/>
  <c r="J165" i="6" s="1"/>
  <c r="J164" i="6" s="1"/>
  <c r="I167" i="6"/>
  <c r="I166" i="6" s="1"/>
  <c r="I165" i="6" s="1"/>
  <c r="L162" i="6"/>
  <c r="L161" i="6" s="1"/>
  <c r="K162" i="6"/>
  <c r="K161" i="6" s="1"/>
  <c r="J162" i="6"/>
  <c r="J161" i="6" s="1"/>
  <c r="I162" i="6"/>
  <c r="I161" i="6" s="1"/>
  <c r="L157" i="6"/>
  <c r="L156" i="6" s="1"/>
  <c r="L155" i="6" s="1"/>
  <c r="L154" i="6" s="1"/>
  <c r="K157" i="6"/>
  <c r="K156" i="6" s="1"/>
  <c r="K155" i="6" s="1"/>
  <c r="K154" i="6" s="1"/>
  <c r="J157" i="6"/>
  <c r="J156" i="6" s="1"/>
  <c r="J155" i="6" s="1"/>
  <c r="J154" i="6" s="1"/>
  <c r="I157" i="6"/>
  <c r="I156" i="6" s="1"/>
  <c r="L151" i="6"/>
  <c r="L150" i="6" s="1"/>
  <c r="L149" i="6" s="1"/>
  <c r="K151" i="6"/>
  <c r="K150" i="6" s="1"/>
  <c r="K149" i="6" s="1"/>
  <c r="J151" i="6"/>
  <c r="J150" i="6" s="1"/>
  <c r="J149" i="6" s="1"/>
  <c r="I151" i="6"/>
  <c r="I150" i="6" s="1"/>
  <c r="I149" i="6" s="1"/>
  <c r="L147" i="6"/>
  <c r="K147" i="6"/>
  <c r="J147" i="6"/>
  <c r="I147" i="6"/>
  <c r="L146" i="6"/>
  <c r="K146" i="6"/>
  <c r="J146" i="6"/>
  <c r="I146" i="6"/>
  <c r="L143" i="6"/>
  <c r="K143" i="6"/>
  <c r="J143" i="6"/>
  <c r="I143" i="6"/>
  <c r="L142" i="6"/>
  <c r="L141" i="6" s="1"/>
  <c r="K142" i="6"/>
  <c r="K141" i="6" s="1"/>
  <c r="J142" i="6"/>
  <c r="J141" i="6" s="1"/>
  <c r="I142" i="6"/>
  <c r="I141" i="6" s="1"/>
  <c r="L138" i="6"/>
  <c r="L137" i="6" s="1"/>
  <c r="L136" i="6" s="1"/>
  <c r="L135" i="6" s="1"/>
  <c r="K138" i="6"/>
  <c r="K137" i="6" s="1"/>
  <c r="K136" i="6" s="1"/>
  <c r="K135" i="6" s="1"/>
  <c r="J138" i="6"/>
  <c r="J137" i="6" s="1"/>
  <c r="J136" i="6" s="1"/>
  <c r="J135" i="6" s="1"/>
  <c r="I138" i="6"/>
  <c r="I137" i="6" s="1"/>
  <c r="I136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K129" i="6"/>
  <c r="J129" i="6"/>
  <c r="I129" i="6"/>
  <c r="L128" i="6"/>
  <c r="L127" i="6" s="1"/>
  <c r="K128" i="6"/>
  <c r="K127" i="6" s="1"/>
  <c r="J128" i="6"/>
  <c r="J127" i="6" s="1"/>
  <c r="I128" i="6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K121" i="6"/>
  <c r="J121" i="6"/>
  <c r="I121" i="6"/>
  <c r="L120" i="6"/>
  <c r="L119" i="6" s="1"/>
  <c r="K120" i="6"/>
  <c r="K119" i="6" s="1"/>
  <c r="J120" i="6"/>
  <c r="J119" i="6" s="1"/>
  <c r="I120" i="6"/>
  <c r="I119" i="6" s="1"/>
  <c r="L117" i="6"/>
  <c r="L116" i="6" s="1"/>
  <c r="L115" i="6" s="1"/>
  <c r="K117" i="6"/>
  <c r="K116" i="6" s="1"/>
  <c r="K115" i="6" s="1"/>
  <c r="J117" i="6"/>
  <c r="J116" i="6" s="1"/>
  <c r="J115" i="6" s="1"/>
  <c r="I117" i="6"/>
  <c r="I116" i="6" s="1"/>
  <c r="I115" i="6" s="1"/>
  <c r="L112" i="6"/>
  <c r="K112" i="6"/>
  <c r="J112" i="6"/>
  <c r="I112" i="6"/>
  <c r="L111" i="6"/>
  <c r="L110" i="6" s="1"/>
  <c r="K111" i="6"/>
  <c r="K110" i="6" s="1"/>
  <c r="J111" i="6"/>
  <c r="J110" i="6" s="1"/>
  <c r="I111" i="6"/>
  <c r="I110" i="6" s="1"/>
  <c r="I109" i="6" s="1"/>
  <c r="L106" i="6"/>
  <c r="K106" i="6"/>
  <c r="J106" i="6"/>
  <c r="I106" i="6"/>
  <c r="L105" i="6"/>
  <c r="K105" i="6"/>
  <c r="J105" i="6"/>
  <c r="I105" i="6"/>
  <c r="L102" i="6"/>
  <c r="K102" i="6"/>
  <c r="J102" i="6"/>
  <c r="I102" i="6"/>
  <c r="L101" i="6"/>
  <c r="L100" i="6" s="1"/>
  <c r="K101" i="6"/>
  <c r="K100" i="6" s="1"/>
  <c r="J101" i="6"/>
  <c r="J100" i="6" s="1"/>
  <c r="I101" i="6"/>
  <c r="I100" i="6" s="1"/>
  <c r="L97" i="6"/>
  <c r="L96" i="6" s="1"/>
  <c r="L95" i="6" s="1"/>
  <c r="K97" i="6"/>
  <c r="K96" i="6" s="1"/>
  <c r="K95" i="6" s="1"/>
  <c r="J97" i="6"/>
  <c r="J96" i="6" s="1"/>
  <c r="J95" i="6" s="1"/>
  <c r="I97" i="6"/>
  <c r="I96" i="6" s="1"/>
  <c r="I95" i="6" s="1"/>
  <c r="L92" i="6"/>
  <c r="K92" i="6"/>
  <c r="J92" i="6"/>
  <c r="I92" i="6"/>
  <c r="L91" i="6"/>
  <c r="L90" i="6" s="1"/>
  <c r="L89" i="6" s="1"/>
  <c r="K91" i="6"/>
  <c r="K90" i="6" s="1"/>
  <c r="J91" i="6"/>
  <c r="J90" i="6" s="1"/>
  <c r="I91" i="6"/>
  <c r="I90" i="6" s="1"/>
  <c r="L85" i="6"/>
  <c r="K85" i="6"/>
  <c r="J85" i="6"/>
  <c r="I85" i="6"/>
  <c r="L84" i="6"/>
  <c r="L83" i="6" s="1"/>
  <c r="L82" i="6" s="1"/>
  <c r="K84" i="6"/>
  <c r="K83" i="6" s="1"/>
  <c r="K82" i="6" s="1"/>
  <c r="J84" i="6"/>
  <c r="J83" i="6" s="1"/>
  <c r="J82" i="6" s="1"/>
  <c r="I84" i="6"/>
  <c r="I83" i="6" s="1"/>
  <c r="I82" i="6" s="1"/>
  <c r="L80" i="6"/>
  <c r="K80" i="6"/>
  <c r="J80" i="6"/>
  <c r="I80" i="6"/>
  <c r="L79" i="6"/>
  <c r="L78" i="6" s="1"/>
  <c r="K79" i="6"/>
  <c r="K78" i="6" s="1"/>
  <c r="J79" i="6"/>
  <c r="J78" i="6" s="1"/>
  <c r="I79" i="6"/>
  <c r="I78" i="6" s="1"/>
  <c r="L74" i="6"/>
  <c r="L73" i="6" s="1"/>
  <c r="K74" i="6"/>
  <c r="K73" i="6" s="1"/>
  <c r="J74" i="6"/>
  <c r="J73" i="6" s="1"/>
  <c r="I74" i="6"/>
  <c r="I73" i="6" s="1"/>
  <c r="L69" i="6"/>
  <c r="L68" i="6" s="1"/>
  <c r="K69" i="6"/>
  <c r="K68" i="6" s="1"/>
  <c r="J69" i="6"/>
  <c r="J68" i="6" s="1"/>
  <c r="I69" i="6"/>
  <c r="I68" i="6" s="1"/>
  <c r="L64" i="6"/>
  <c r="L63" i="6" s="1"/>
  <c r="K64" i="6"/>
  <c r="K63" i="6" s="1"/>
  <c r="J64" i="6"/>
  <c r="J63" i="6" s="1"/>
  <c r="I64" i="6"/>
  <c r="I63" i="6" s="1"/>
  <c r="I62" i="6" s="1"/>
  <c r="I61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J109" i="5" l="1"/>
  <c r="K182" i="5"/>
  <c r="K181" i="5" s="1"/>
  <c r="L332" i="5"/>
  <c r="K62" i="5"/>
  <c r="K61" i="5" s="1"/>
  <c r="I135" i="5"/>
  <c r="I155" i="5"/>
  <c r="I154" i="5" s="1"/>
  <c r="L182" i="5"/>
  <c r="L212" i="5"/>
  <c r="I267" i="5"/>
  <c r="I234" i="5" s="1"/>
  <c r="L62" i="5"/>
  <c r="L61" i="5" s="1"/>
  <c r="I89" i="5"/>
  <c r="J164" i="5"/>
  <c r="J31" i="5"/>
  <c r="K89" i="5"/>
  <c r="K135" i="5"/>
  <c r="K155" i="5"/>
  <c r="K154" i="5" s="1"/>
  <c r="I164" i="5"/>
  <c r="J169" i="5"/>
  <c r="J235" i="5"/>
  <c r="J234" i="5" s="1"/>
  <c r="K267" i="5"/>
  <c r="K234" i="5" s="1"/>
  <c r="J299" i="5"/>
  <c r="I30" i="5"/>
  <c r="L89" i="5"/>
  <c r="I109" i="5"/>
  <c r="L135" i="5"/>
  <c r="L267" i="5"/>
  <c r="L234" i="5" s="1"/>
  <c r="I300" i="5"/>
  <c r="I299" i="5" s="1"/>
  <c r="L299" i="5"/>
  <c r="K109" i="5"/>
  <c r="K164" i="5"/>
  <c r="J181" i="5"/>
  <c r="L30" i="5"/>
  <c r="K31" i="5"/>
  <c r="L109" i="5"/>
  <c r="I182" i="5"/>
  <c r="I181" i="5" s="1"/>
  <c r="K300" i="5"/>
  <c r="K299" i="5" s="1"/>
  <c r="I332" i="5"/>
  <c r="I182" i="2"/>
  <c r="I181" i="2" s="1"/>
  <c r="J135" i="2"/>
  <c r="I155" i="2"/>
  <c r="I154" i="2" s="1"/>
  <c r="J212" i="2"/>
  <c r="K332" i="2"/>
  <c r="I62" i="2"/>
  <c r="I61" i="2" s="1"/>
  <c r="I30" i="2" s="1"/>
  <c r="K109" i="2"/>
  <c r="J155" i="2"/>
  <c r="J154" i="2" s="1"/>
  <c r="I267" i="2"/>
  <c r="I234" i="2" s="1"/>
  <c r="J62" i="2"/>
  <c r="J61" i="2" s="1"/>
  <c r="L89" i="2"/>
  <c r="L109" i="2"/>
  <c r="J267" i="2"/>
  <c r="J234" i="2" s="1"/>
  <c r="J31" i="2"/>
  <c r="J181" i="2"/>
  <c r="I300" i="2"/>
  <c r="I89" i="2"/>
  <c r="K100" i="2"/>
  <c r="K89" i="2" s="1"/>
  <c r="K30" i="2" s="1"/>
  <c r="I109" i="2"/>
  <c r="K135" i="2"/>
  <c r="J164" i="2"/>
  <c r="L169" i="2"/>
  <c r="L164" i="2" s="1"/>
  <c r="K181" i="2"/>
  <c r="K235" i="2"/>
  <c r="K234" i="2" s="1"/>
  <c r="J300" i="2"/>
  <c r="J299" i="2" s="1"/>
  <c r="K299" i="2"/>
  <c r="I332" i="2"/>
  <c r="I109" i="1"/>
  <c r="J299" i="1"/>
  <c r="K62" i="1"/>
  <c r="K61" i="1" s="1"/>
  <c r="L62" i="1"/>
  <c r="L61" i="1" s="1"/>
  <c r="L30" i="1" s="1"/>
  <c r="L109" i="1"/>
  <c r="L182" i="1"/>
  <c r="L181" i="1" s="1"/>
  <c r="L300" i="1"/>
  <c r="L299" i="1" s="1"/>
  <c r="I89" i="1"/>
  <c r="I30" i="1" s="1"/>
  <c r="I135" i="1"/>
  <c r="I155" i="1"/>
  <c r="I154" i="1" s="1"/>
  <c r="I164" i="1"/>
  <c r="I212" i="1"/>
  <c r="I181" i="1" s="1"/>
  <c r="I267" i="1"/>
  <c r="I234" i="1" s="1"/>
  <c r="I332" i="1"/>
  <c r="I299" i="1" s="1"/>
  <c r="K109" i="1"/>
  <c r="K30" i="1" s="1"/>
  <c r="J89" i="1"/>
  <c r="J30" i="1" s="1"/>
  <c r="J364" i="1" s="1"/>
  <c r="J135" i="1"/>
  <c r="J155" i="1"/>
  <c r="J154" i="1" s="1"/>
  <c r="J164" i="1"/>
  <c r="J212" i="1"/>
  <c r="J181" i="1" s="1"/>
  <c r="J180" i="1" s="1"/>
  <c r="J267" i="1"/>
  <c r="J234" i="1" s="1"/>
  <c r="J332" i="1"/>
  <c r="K212" i="1"/>
  <c r="K181" i="1" s="1"/>
  <c r="K267" i="1"/>
  <c r="K234" i="1" s="1"/>
  <c r="K332" i="1"/>
  <c r="K299" i="1" s="1"/>
  <c r="J89" i="10"/>
  <c r="J109" i="10"/>
  <c r="J182" i="10"/>
  <c r="J181" i="10" s="1"/>
  <c r="J212" i="10"/>
  <c r="I234" i="10"/>
  <c r="J332" i="10"/>
  <c r="J31" i="10"/>
  <c r="J30" i="10" s="1"/>
  <c r="J135" i="10"/>
  <c r="K182" i="10"/>
  <c r="K212" i="10"/>
  <c r="J234" i="10"/>
  <c r="K332" i="10"/>
  <c r="K30" i="10"/>
  <c r="L89" i="10"/>
  <c r="L30" i="10" s="1"/>
  <c r="L109" i="10"/>
  <c r="L135" i="10"/>
  <c r="I155" i="10"/>
  <c r="I154" i="10" s="1"/>
  <c r="I267" i="10"/>
  <c r="I62" i="10"/>
  <c r="I61" i="10" s="1"/>
  <c r="I30" i="10" s="1"/>
  <c r="I135" i="10"/>
  <c r="J155" i="10"/>
  <c r="J154" i="10" s="1"/>
  <c r="L164" i="10"/>
  <c r="J267" i="10"/>
  <c r="J62" i="10"/>
  <c r="J61" i="10" s="1"/>
  <c r="K267" i="10"/>
  <c r="K234" i="10" s="1"/>
  <c r="L299" i="10"/>
  <c r="L169" i="10"/>
  <c r="L181" i="10"/>
  <c r="L235" i="10"/>
  <c r="L234" i="10" s="1"/>
  <c r="J300" i="10"/>
  <c r="I182" i="10"/>
  <c r="I181" i="10" s="1"/>
  <c r="K300" i="10"/>
  <c r="K299" i="10" s="1"/>
  <c r="I332" i="10"/>
  <c r="I299" i="10" s="1"/>
  <c r="J109" i="8"/>
  <c r="K235" i="8"/>
  <c r="K234" i="8" s="1"/>
  <c r="I267" i="8"/>
  <c r="I234" i="8" s="1"/>
  <c r="K299" i="8"/>
  <c r="J89" i="8"/>
  <c r="K109" i="8"/>
  <c r="K164" i="8"/>
  <c r="L235" i="8"/>
  <c r="L234" i="8" s="1"/>
  <c r="J267" i="8"/>
  <c r="L299" i="8"/>
  <c r="L109" i="8"/>
  <c r="I212" i="8"/>
  <c r="I300" i="8"/>
  <c r="I299" i="8" s="1"/>
  <c r="I332" i="8"/>
  <c r="L89" i="8"/>
  <c r="I164" i="8"/>
  <c r="J212" i="8"/>
  <c r="J300" i="8"/>
  <c r="J332" i="8"/>
  <c r="J181" i="8"/>
  <c r="K89" i="8"/>
  <c r="L164" i="8"/>
  <c r="K31" i="8"/>
  <c r="I62" i="8"/>
  <c r="I61" i="8" s="1"/>
  <c r="I30" i="8" s="1"/>
  <c r="J135" i="8"/>
  <c r="K169" i="8"/>
  <c r="K181" i="8"/>
  <c r="K180" i="8" s="1"/>
  <c r="L31" i="8"/>
  <c r="J62" i="8"/>
  <c r="J61" i="8" s="1"/>
  <c r="J30" i="8" s="1"/>
  <c r="L135" i="8"/>
  <c r="I155" i="8"/>
  <c r="I154" i="8" s="1"/>
  <c r="L169" i="8"/>
  <c r="L181" i="8"/>
  <c r="J234" i="8"/>
  <c r="I181" i="8"/>
  <c r="J89" i="9"/>
  <c r="J135" i="9"/>
  <c r="I30" i="9"/>
  <c r="K164" i="9"/>
  <c r="J62" i="9"/>
  <c r="J61" i="9" s="1"/>
  <c r="J30" i="9" s="1"/>
  <c r="I109" i="9"/>
  <c r="L300" i="9"/>
  <c r="L299" i="9" s="1"/>
  <c r="K62" i="9"/>
  <c r="K61" i="9" s="1"/>
  <c r="J109" i="9"/>
  <c r="I267" i="9"/>
  <c r="I234" i="9" s="1"/>
  <c r="I332" i="9"/>
  <c r="I299" i="9" s="1"/>
  <c r="L62" i="9"/>
  <c r="L61" i="9" s="1"/>
  <c r="L30" i="9" s="1"/>
  <c r="K109" i="9"/>
  <c r="K30" i="9" s="1"/>
  <c r="I182" i="9"/>
  <c r="I181" i="9" s="1"/>
  <c r="K212" i="9"/>
  <c r="K181" i="9" s="1"/>
  <c r="K180" i="9" s="1"/>
  <c r="J267" i="9"/>
  <c r="J234" i="9" s="1"/>
  <c r="J332" i="9"/>
  <c r="J299" i="9" s="1"/>
  <c r="L164" i="9"/>
  <c r="I212" i="9"/>
  <c r="L109" i="9"/>
  <c r="J182" i="9"/>
  <c r="J181" i="9" s="1"/>
  <c r="L212" i="9"/>
  <c r="L181" i="9" s="1"/>
  <c r="L180" i="9" s="1"/>
  <c r="K234" i="9"/>
  <c r="K267" i="9"/>
  <c r="K332" i="9"/>
  <c r="K299" i="9" s="1"/>
  <c r="L267" i="9"/>
  <c r="L234" i="9" s="1"/>
  <c r="J89" i="6"/>
  <c r="L234" i="6"/>
  <c r="J62" i="6"/>
  <c r="J61" i="6" s="1"/>
  <c r="J30" i="6" s="1"/>
  <c r="J109" i="6"/>
  <c r="J182" i="6"/>
  <c r="J181" i="6" s="1"/>
  <c r="L300" i="6"/>
  <c r="L299" i="6" s="1"/>
  <c r="K62" i="6"/>
  <c r="K61" i="6" s="1"/>
  <c r="K30" i="6" s="1"/>
  <c r="K109" i="6"/>
  <c r="K182" i="6"/>
  <c r="K181" i="6" s="1"/>
  <c r="I267" i="6"/>
  <c r="I332" i="6"/>
  <c r="I299" i="6" s="1"/>
  <c r="K89" i="6"/>
  <c r="L62" i="6"/>
  <c r="L61" i="6" s="1"/>
  <c r="L30" i="6" s="1"/>
  <c r="L364" i="6" s="1"/>
  <c r="L109" i="6"/>
  <c r="L182" i="6"/>
  <c r="L181" i="6" s="1"/>
  <c r="L180" i="6" s="1"/>
  <c r="J267" i="6"/>
  <c r="J234" i="6" s="1"/>
  <c r="J332" i="6"/>
  <c r="J299" i="6" s="1"/>
  <c r="I89" i="6"/>
  <c r="I30" i="6" s="1"/>
  <c r="I135" i="6"/>
  <c r="I155" i="6"/>
  <c r="I154" i="6" s="1"/>
  <c r="I164" i="6"/>
  <c r="I212" i="6"/>
  <c r="I181" i="6" s="1"/>
  <c r="I180" i="6" s="1"/>
  <c r="I234" i="6"/>
  <c r="K267" i="6"/>
  <c r="K234" i="6" s="1"/>
  <c r="K332" i="6"/>
  <c r="K299" i="6" s="1"/>
  <c r="L181" i="5" l="1"/>
  <c r="L180" i="5" s="1"/>
  <c r="J30" i="5"/>
  <c r="I180" i="5"/>
  <c r="I364" i="5" s="1"/>
  <c r="K30" i="5"/>
  <c r="L364" i="5"/>
  <c r="J180" i="5"/>
  <c r="K180" i="5"/>
  <c r="L30" i="2"/>
  <c r="L364" i="2" s="1"/>
  <c r="I299" i="2"/>
  <c r="J180" i="2"/>
  <c r="J30" i="2"/>
  <c r="J364" i="2" s="1"/>
  <c r="I180" i="2"/>
  <c r="I364" i="2" s="1"/>
  <c r="K180" i="2"/>
  <c r="K364" i="2" s="1"/>
  <c r="K180" i="1"/>
  <c r="K364" i="1" s="1"/>
  <c r="I180" i="1"/>
  <c r="I364" i="1" s="1"/>
  <c r="L180" i="1"/>
  <c r="L364" i="1" s="1"/>
  <c r="L364" i="10"/>
  <c r="I364" i="10"/>
  <c r="K364" i="10"/>
  <c r="I180" i="10"/>
  <c r="K181" i="10"/>
  <c r="K180" i="10" s="1"/>
  <c r="L180" i="10"/>
  <c r="J299" i="10"/>
  <c r="J180" i="10" s="1"/>
  <c r="J364" i="10" s="1"/>
  <c r="K30" i="8"/>
  <c r="K364" i="8" s="1"/>
  <c r="L30" i="8"/>
  <c r="L364" i="8" s="1"/>
  <c r="I180" i="8"/>
  <c r="I364" i="8" s="1"/>
  <c r="L180" i="8"/>
  <c r="J299" i="8"/>
  <c r="J180" i="8" s="1"/>
  <c r="J364" i="8" s="1"/>
  <c r="K364" i="9"/>
  <c r="L364" i="9"/>
  <c r="J180" i="9"/>
  <c r="J364" i="9" s="1"/>
  <c r="I180" i="9"/>
  <c r="I364" i="9" s="1"/>
  <c r="K364" i="6"/>
  <c r="I364" i="6"/>
  <c r="K180" i="6"/>
  <c r="J180" i="6"/>
  <c r="J364" i="6" s="1"/>
  <c r="K364" i="5" l="1"/>
  <c r="J364" i="5"/>
  <c r="R39" i="19" l="1"/>
  <c r="Q39" i="19"/>
  <c r="P39" i="19"/>
  <c r="O39" i="19"/>
  <c r="N39" i="19"/>
  <c r="M39" i="19"/>
  <c r="K39" i="19"/>
  <c r="J39" i="19"/>
  <c r="I39" i="19"/>
  <c r="H39" i="19"/>
  <c r="G39" i="19"/>
  <c r="F39" i="19"/>
  <c r="E39" i="19"/>
  <c r="D39" i="19"/>
  <c r="C39" i="19"/>
  <c r="B39" i="19"/>
  <c r="R38" i="19"/>
  <c r="Q38" i="19"/>
  <c r="P38" i="19"/>
  <c r="O38" i="19"/>
  <c r="N38" i="19"/>
  <c r="M38" i="19"/>
  <c r="K38" i="19"/>
  <c r="J38" i="19"/>
  <c r="I38" i="19"/>
  <c r="H38" i="19"/>
  <c r="G38" i="19"/>
  <c r="F38" i="19"/>
  <c r="E38" i="19"/>
  <c r="D38" i="19"/>
  <c r="C38" i="19"/>
  <c r="B38" i="19"/>
  <c r="R37" i="19"/>
  <c r="Q37" i="19"/>
  <c r="P37" i="19"/>
  <c r="O37" i="19"/>
  <c r="N37" i="19"/>
  <c r="M37" i="19"/>
  <c r="K37" i="19"/>
  <c r="J37" i="19"/>
  <c r="I37" i="19"/>
  <c r="H37" i="19"/>
  <c r="G37" i="19"/>
  <c r="F37" i="19"/>
  <c r="E37" i="19"/>
  <c r="D37" i="19"/>
  <c r="C37" i="19"/>
  <c r="B37" i="19"/>
  <c r="R36" i="19"/>
  <c r="Q36" i="19"/>
  <c r="P36" i="19"/>
  <c r="O36" i="19"/>
  <c r="N36" i="19"/>
  <c r="M36" i="19"/>
  <c r="K36" i="19"/>
  <c r="J36" i="19"/>
  <c r="I36" i="19"/>
  <c r="H36" i="19"/>
  <c r="G36" i="19"/>
  <c r="F36" i="19"/>
  <c r="E36" i="19"/>
  <c r="D36" i="19"/>
  <c r="C36" i="19"/>
  <c r="B36" i="19"/>
  <c r="R35" i="19"/>
  <c r="Q35" i="19"/>
  <c r="P35" i="19"/>
  <c r="O35" i="19"/>
  <c r="N35" i="19"/>
  <c r="M35" i="19"/>
  <c r="K35" i="19"/>
  <c r="J35" i="19"/>
  <c r="I35" i="19"/>
  <c r="H35" i="19"/>
  <c r="G35" i="19"/>
  <c r="F35" i="19"/>
  <c r="E35" i="19"/>
  <c r="D35" i="19"/>
  <c r="C35" i="19"/>
  <c r="B35" i="19"/>
  <c r="R34" i="19"/>
  <c r="Q34" i="19"/>
  <c r="P34" i="19"/>
  <c r="O34" i="19"/>
  <c r="N34" i="19"/>
  <c r="M34" i="19"/>
  <c r="K34" i="19"/>
  <c r="J34" i="19"/>
  <c r="I34" i="19"/>
  <c r="H34" i="19"/>
  <c r="G34" i="19"/>
  <c r="F34" i="19"/>
  <c r="E34" i="19"/>
  <c r="D34" i="19"/>
  <c r="C34" i="19"/>
  <c r="B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L39" i="19" l="1"/>
  <c r="L38" i="19"/>
  <c r="L34" i="19"/>
  <c r="L37" i="19"/>
  <c r="L36" i="19"/>
  <c r="L35" i="19"/>
  <c r="S38" i="19"/>
  <c r="S39" i="19"/>
  <c r="S36" i="19"/>
  <c r="S34" i="19"/>
  <c r="S35" i="19"/>
  <c r="S37" i="19"/>
  <c r="D35" i="16" l="1"/>
  <c r="C46" i="16"/>
  <c r="C45" i="16"/>
  <c r="C44" i="16"/>
  <c r="C43" i="16"/>
  <c r="C42" i="16"/>
  <c r="C41" i="16"/>
  <c r="C40" i="16"/>
  <c r="C39" i="16"/>
  <c r="C38" i="16"/>
  <c r="C37" i="16"/>
  <c r="H35" i="16"/>
  <c r="H24" i="16" s="1"/>
  <c r="H47" i="16" s="1"/>
  <c r="G35" i="16"/>
  <c r="G24" i="16" s="1"/>
  <c r="G47" i="16" s="1"/>
  <c r="F35" i="16"/>
  <c r="F24" i="16" s="1"/>
  <c r="E35" i="16"/>
  <c r="E24" i="16" s="1"/>
  <c r="C34" i="16"/>
  <c r="C33" i="16"/>
  <c r="C32" i="16"/>
  <c r="C31" i="16"/>
  <c r="C30" i="16"/>
  <c r="C29" i="16"/>
  <c r="C28" i="16"/>
  <c r="C27" i="16"/>
  <c r="C26" i="16"/>
  <c r="C25" i="16"/>
  <c r="C23" i="16"/>
  <c r="C22" i="16"/>
  <c r="C21" i="16"/>
  <c r="C20" i="16"/>
  <c r="C35" i="16" l="1"/>
  <c r="D24" i="16"/>
  <c r="C24" i="16" s="1"/>
  <c r="F47" i="16"/>
  <c r="E47" i="16"/>
  <c r="D47" i="16" l="1"/>
  <c r="C47" i="16" s="1"/>
  <c r="G27" i="15" l="1"/>
  <c r="F27" i="15"/>
  <c r="E27" i="15"/>
  <c r="D27" i="15"/>
  <c r="H23" i="15"/>
  <c r="H27" i="15" s="1"/>
  <c r="H22" i="15"/>
</calcChain>
</file>

<file path=xl/sharedStrings.xml><?xml version="1.0" encoding="utf-8"?>
<sst xmlns="http://schemas.openxmlformats.org/spreadsheetml/2006/main" count="4058" uniqueCount="508">
  <si>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</si>
  <si>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</si>
  <si>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</si>
  <si>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</si>
  <si>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</si>
  <si>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Plikių Ievos Labutytės pagrindinė mokykla, 191791760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</si>
  <si>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</si>
  <si>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</si>
  <si>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</si>
  <si>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</si>
  <si>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</si>
  <si>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</si>
  <si>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</si>
  <si>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</si>
  <si>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</si>
  <si>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</si>
  <si>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</si>
  <si>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</si>
  <si>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</si>
  <si>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</si>
  <si>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</si>
  <si>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</si>
  <si>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</si>
  <si>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</si>
  <si>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</si>
  <si>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</si>
  <si>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</si>
  <si>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</si>
  <si>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</si>
  <si>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</si>
  <si>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</si>
  <si>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</si>
  <si>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</si>
  <si>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</si>
  <si>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</si>
  <si>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</si>
  <si>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</si>
  <si>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</si>
  <si>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</si>
  <si>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</si>
  <si>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</si>
  <si>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</si>
  <si>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</si>
  <si>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</si>
  <si>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</si>
  <si>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</si>
  <si>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</si>
  <si>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</si>
  <si>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</si>
  <si>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</si>
  <si>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</si>
  <si>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</si>
  <si>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</si>
  <si>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</si>
  <si>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</si>
  <si>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</si>
  <si>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</si>
  <si>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</si>
  <si>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</si>
  <si>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</si>
  <si>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</si>
  <si>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</si>
  <si>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</si>
  <si>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</si>
  <si>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</si>
  <si>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</si>
  <si>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</si>
  <si>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</si>
  <si>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</si>
  <si>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</si>
  <si>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</si>
  <si>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</si>
  <si>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</si>
  <si>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</si>
  <si>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</si>
  <si>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</si>
  <si>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</si>
  <si>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</si>
  <si>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</si>
  <si>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</si>
  <si>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</si>
  <si>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</si>
  <si>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</si>
  <si>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</si>
  <si>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</si>
  <si>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</si>
  <si>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</si>
  <si>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</si>
  <si>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</si>
  <si>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</si>
  <si>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</si>
  <si>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</si>
  <si>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</si>
  <si>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</si>
  <si>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</si>
  <si>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</si>
  <si>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</si>
  <si>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</si>
  <si>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</si>
  <si>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</si>
  <si>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</si>
  <si>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</si>
  <si>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</si>
  <si>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</si>
  <si>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</si>
  <si>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</si>
  <si>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</si>
  <si>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</si>
  <si>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</si>
  <si>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</si>
  <si>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</si>
  <si>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</si>
  <si>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</si>
  <si>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</si>
  <si>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</si>
  <si>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</si>
  <si>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</si>
  <si>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</si>
  <si>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</si>
  <si>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</si>
  <si>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</si>
  <si>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</si>
  <si>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</si>
  <si>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</si>
  <si>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</si>
  <si>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</si>
  <si>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</si>
  <si>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</si>
  <si>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</si>
  <si>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</si>
  <si>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</si>
  <si>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</si>
  <si>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</si>
  <si>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</si>
  <si>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</si>
  <si>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</si>
  <si>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</si>
  <si>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</si>
  <si>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</si>
  <si>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</si>
  <si>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</si>
  <si>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</si>
  <si>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</si>
  <si>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</si>
  <si>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</si>
  <si>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</si>
  <si>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</si>
  <si>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</si>
  <si>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</si>
  <si>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</si>
  <si>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</si>
  <si>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</si>
  <si>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</si>
  <si>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</si>
  <si>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</si>
  <si>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</si>
  <si>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</si>
  <si>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</si>
  <si>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</si>
  <si>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</si>
  <si>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</si>
  <si>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</si>
  <si>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</si>
  <si>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</si>
  <si>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</si>
  <si>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</si>
  <si>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</si>
  <si>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</si>
  <si>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</si>
  <si>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</si>
  <si>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</si>
  <si>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</si>
  <si>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</si>
  <si>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</si>
  <si>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</si>
  <si>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</si>
  <si>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</si>
  <si>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</si>
  <si>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</si>
  <si>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</si>
  <si>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</si>
  <si>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</si>
  <si>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</si>
  <si>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</si>
  <si>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</si>
  <si>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</si>
  <si>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</si>
  <si>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</si>
  <si>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</si>
  <si>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</si>
  <si>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</si>
  <si>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</si>
  <si>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</si>
  <si>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</si>
  <si>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</si>
  <si>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</si>
  <si>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</si>
  <si>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</si>
  <si>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</si>
  <si>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</si>
  <si>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</si>
  <si>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</si>
  <si>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</si>
  <si>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</si>
  <si>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</si>
  <si>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</si>
  <si>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</si>
  <si>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</si>
  <si>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</si>
  <si>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</si>
  <si>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</si>
  <si>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</si>
  <si>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</si>
  <si>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</si>
  <si>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</si>
  <si>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</si>
  <si>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</si>
  <si>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</si>
  <si>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</si>
  <si>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>ML(COVID)</t>
  </si>
  <si>
    <t>Mokymo lėšos C</t>
  </si>
  <si>
    <t>VBD</t>
  </si>
  <si>
    <t>S</t>
  </si>
  <si>
    <t>Pajamos už paslaugas ir nuomą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</si>
  <si>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</si>
  <si>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</si>
  <si>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</si>
  <si>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Papildomos švietimo paslaugos</t>
  </si>
  <si>
    <t>06</t>
  </si>
  <si>
    <t xml:space="preserve"> </t>
  </si>
  <si>
    <t>(Įstaigos pavadinimas)</t>
  </si>
  <si>
    <t>Iš viso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</si>
  <si>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</si>
  <si>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</si>
  <si>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</si>
  <si>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</si>
  <si>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</si>
  <si>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</si>
  <si>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</si>
  <si>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</si>
  <si>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</si>
  <si>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</si>
  <si>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</si>
  <si>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</si>
  <si>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</si>
  <si>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</si>
  <si>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</si>
  <si>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</si>
  <si>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</si>
  <si>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</si>
  <si>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</si>
  <si>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</si>
  <si>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</si>
  <si>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</si>
  <si>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</si>
  <si>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</si>
  <si>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</si>
  <si>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</si>
  <si>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</si>
  <si>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</si>
  <si>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</si>
  <si>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</si>
  <si>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</si>
  <si>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</si>
  <si>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</si>
  <si>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</si>
  <si>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</si>
  <si>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</si>
  <si>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</si>
  <si>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</si>
  <si>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</si>
  <si>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</si>
  <si>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</si>
  <si>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</si>
  <si>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</si>
  <si>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</si>
  <si>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</si>
  <si>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</si>
  <si>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</si>
  <si>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</si>
  <si>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</si>
  <si>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</si>
  <si>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</si>
  <si>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</si>
  <si>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</si>
  <si>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</si>
  <si>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</si>
  <si>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</si>
  <si>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</si>
  <si>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</si>
  <si>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</si>
  <si>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</si>
  <si>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</si>
  <si>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</si>
  <si>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</si>
  <si>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>2020 m. kovo 24 d.</t>
  </si>
  <si>
    <t>įsakymu Nr. (5.1.1 E) AV-659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</si>
  <si>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</si>
  <si>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</si>
  <si>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</si>
  <si>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</si>
  <si>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</si>
  <si>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</si>
  <si>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</si>
  <si>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</si>
  <si>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</si>
  <si>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</si>
  <si>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</si>
  <si>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</si>
  <si>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</si>
  <si>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</si>
  <si>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</si>
  <si>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</si>
  <si>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</si>
  <si>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</si>
  <si>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</si>
  <si>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</si>
  <si>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</si>
  <si>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</si>
  <si>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</si>
  <si>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</si>
  <si>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</si>
  <si>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</si>
  <si>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</si>
  <si>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</si>
  <si>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</si>
  <si>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</si>
  <si>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</si>
  <si>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</si>
  <si>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</si>
  <si>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</si>
  <si>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</si>
  <si>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</si>
  <si>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</si>
  <si>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</si>
  <si>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</si>
  <si>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</si>
  <si>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Socialinė parama pinigais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</si>
  <si>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</si>
  <si>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</si>
  <si>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</si>
  <si>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</si>
  <si>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</si>
  <si>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</si>
  <si>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</si>
  <si>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</si>
  <si>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</si>
  <si>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</si>
  <si>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</si>
  <si>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</si>
  <si>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</si>
  <si>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</si>
  <si>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</si>
  <si>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</si>
  <si>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</si>
  <si>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</si>
  <si>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</si>
  <si>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</si>
  <si>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</si>
  <si>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</si>
  <si>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</si>
  <si>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</si>
  <si>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</si>
  <si>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</si>
  <si>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</si>
  <si>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</si>
  <si>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</si>
  <si>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</si>
  <si>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</si>
  <si>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</si>
  <si>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</si>
  <si>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</si>
  <si>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</si>
  <si>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</si>
  <si>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</si>
  <si>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</si>
  <si>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</si>
  <si>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</si>
  <si>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</si>
  <si>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</si>
  <si>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</si>
  <si>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</si>
  <si>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</si>
  <si>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</si>
  <si>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</si>
  <si>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</si>
  <si>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</si>
  <si>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</si>
  <si>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Finansinio turto padidėjimo išlaidos (finansinio turto įsigijimo / investavimo išlaidos)</t>
  </si>
  <si>
    <t>2021 m. rugsėjo  20 d. įsakymo Nr. 1K-304    redakcija)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</si>
  <si>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</si>
  <si>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</si>
  <si>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</si>
  <si>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</si>
  <si>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</si>
  <si>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</si>
  <si>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Prekių, skirtų parduoti arba perduoti, įsigijimo išlaidos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</si>
  <si>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</si>
  <si>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</si>
  <si>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</si>
  <si>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</si>
  <si>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</si>
  <si>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Plikių Ievos Labutytės pagrindinė mokykla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</si>
  <si>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</si>
  <si>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</si>
  <si>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</si>
  <si>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</si>
  <si>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</si>
  <si>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</si>
  <si>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</si>
  <si>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</si>
  <si>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</si>
  <si>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</si>
  <si>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</si>
  <si>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Ilgalaikiam turtui įsigyti</t>
  </si>
  <si>
    <t>Atsargoms</t>
  </si>
  <si>
    <t>(Parašas) (Vardas ir pavardė)</t>
  </si>
  <si>
    <t>09.02.01.01.</t>
  </si>
  <si>
    <t>09.06.01.01.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</si>
  <si>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</si>
  <si>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</si>
  <si>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</si>
  <si>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</si>
  <si>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</si>
  <si>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</si>
  <si>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</si>
  <si>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</si>
  <si>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</si>
  <si>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</si>
  <si>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</si>
  <si>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</si>
  <si>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</si>
  <si>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</si>
  <si>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</si>
  <si>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</si>
  <si>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</si>
  <si>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</si>
  <si>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</si>
  <si>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</si>
  <si>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</si>
  <si>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</si>
  <si>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</si>
  <si>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</si>
  <si>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</si>
  <si>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</si>
  <si>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</si>
  <si>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</si>
  <si>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</si>
  <si>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</si>
  <si>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</si>
  <si>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</si>
  <si>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</si>
  <si>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</si>
  <si>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</si>
  <si>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</si>
  <si>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</si>
  <si>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</si>
  <si>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</si>
  <si>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</si>
  <si>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</si>
  <si>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</si>
  <si>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</si>
  <si>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</si>
  <si>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2021 M. GRUODŽIO MĖN. 31 D.</t>
  </si>
  <si>
    <t>4 ketvirtis</t>
  </si>
  <si>
    <r>
      <rPr>
        <u/>
        <sz val="10"/>
        <rFont val="Arial"/>
        <family val="2"/>
        <charset val="186"/>
      </rPr>
      <t>Metinė</t>
    </r>
    <r>
      <rPr>
        <sz val="10"/>
        <rFont val="Arial"/>
        <family val="2"/>
        <charset val="186"/>
      </rPr>
      <t>, ketvirtinė, mėnesinė</t>
    </r>
  </si>
  <si>
    <t xml:space="preserve"> PAŽYMA APIE PAJAMAS UŽ PASLAUGAS IR NUOMĄ  2021 m. gruodžio 31 D. </t>
  </si>
  <si>
    <t>SAVIVALDYBĖS BIUDŽETINIŲ ĮSTAIGŲ  PAJAMŲ ĮMOKŲ ATASKAITA UŽ 2021  METŲ IV KETVIRTĮ</t>
  </si>
  <si>
    <t>PAŽYMA PRIE MOKĖTINŲ SUMŲ 2021 M. gruodžio 31 D. ATASKAITOS 9 PRIEDO</t>
  </si>
  <si>
    <r>
      <t xml:space="preserve"> </t>
    </r>
    <r>
      <rPr>
        <u/>
        <sz val="8"/>
        <rFont val="Arial"/>
        <family val="2"/>
        <charset val="186"/>
      </rPr>
      <t xml:space="preserve"> Metinė</t>
    </r>
    <r>
      <rPr>
        <sz val="8"/>
        <rFont val="Arial"/>
        <family val="2"/>
        <charset val="186"/>
      </rPr>
      <t>, ketvirtinė</t>
    </r>
  </si>
  <si>
    <t>VBD(COVID)</t>
  </si>
  <si>
    <t>Valstybės biudžeto specialioji tikslinė dotacija C</t>
  </si>
  <si>
    <t>2021-12-31</t>
  </si>
  <si>
    <t>2021 m. gruodžio mėn. 31 d.</t>
  </si>
  <si>
    <t>IKIMOKYKLINIŲ, VISŲ TIPŲ BENDROJO UGDYMO MOKYKLŲ, KITŲ ŠVIETIMO ĮSTAIGŲ TINKLO, KONTINGENTO, ETATŲ  IR IŠLAIDŲ DARBO UŽMOKESČIUI  PLANO ĮVYKDYMO ATASKAITA 2021   m.   gruodžio   mėn.    31 d.</t>
  </si>
  <si>
    <t>2022.01.12 Nr.________________</t>
  </si>
  <si>
    <t>2022-01-12 Nr. F3-</t>
  </si>
  <si>
    <t xml:space="preserve">2022-01-12  Nr.  </t>
  </si>
  <si>
    <t xml:space="preserve">                          2022.01.12 Nr.________________</t>
  </si>
  <si>
    <t>2022-01-12 Nr.______</t>
  </si>
  <si>
    <t xml:space="preserve">2022-01-12 Nr. </t>
  </si>
  <si>
    <t xml:space="preserve">Klaipėdos rajono savivaldybės </t>
  </si>
  <si>
    <t>2007 m. sausio 2 d.</t>
  </si>
  <si>
    <t>įsakymu Nr. AV-4</t>
  </si>
  <si>
    <t>Įstaigos pavadinimas</t>
  </si>
  <si>
    <t>Metinė</t>
  </si>
  <si>
    <t>( Eur. 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</si>
  <si>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</si>
  <si>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</si>
  <si>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</si>
  <si>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</si>
  <si>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</si>
  <si>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Nemokamo maitinimo finansavimas</t>
  </si>
  <si>
    <t>Fizinių asmenų parama</t>
  </si>
  <si>
    <t xml:space="preserve">GPM 2% </t>
  </si>
  <si>
    <t>MK lėšos brandos egzaminams organizuoti</t>
  </si>
  <si>
    <t>Projektas "Draugų diena"</t>
  </si>
  <si>
    <t>Transporto paslaugos</t>
  </si>
  <si>
    <t>Švedų bendruomenės parama</t>
  </si>
  <si>
    <t>(Vardas, pavardė)</t>
  </si>
  <si>
    <t>Birutė Jucienė</t>
  </si>
  <si>
    <t>Sudaryta 2022 m sausio 12 d.</t>
  </si>
  <si>
    <t>Projektas "Vaikų vasaros stovykla"</t>
  </si>
  <si>
    <t>Projektas "Mokinių verslumo ir finansinio raštingumo skatinimas)</t>
  </si>
  <si>
    <r>
      <rPr>
        <u/>
        <sz val="8"/>
        <color indexed="8"/>
        <rFont val="Times New Roman Baltic"/>
        <charset val="186"/>
      </rPr>
      <t>(metinė</t>
    </r>
    <r>
      <rPr>
        <sz val="8"/>
        <color indexed="8"/>
        <rFont val="Times New Roman Baltic"/>
      </rPr>
      <t>, ketvirtinė)</t>
    </r>
  </si>
  <si>
    <r>
      <t>(</t>
    </r>
    <r>
      <rPr>
        <u/>
        <sz val="8"/>
        <color indexed="8"/>
        <rFont val="Times New Roman Baltic"/>
        <charset val="186"/>
      </rPr>
      <t>metinė</t>
    </r>
    <r>
      <rPr>
        <sz val="8"/>
        <color indexed="8"/>
        <rFont val="Times New Roman Baltic"/>
      </rPr>
      <t>, ketvirtinė)</t>
    </r>
  </si>
  <si>
    <r>
      <t>(</t>
    </r>
    <r>
      <rPr>
        <u/>
        <sz val="9"/>
        <color indexed="8"/>
        <rFont val="Times New Roman"/>
        <family val="1"/>
        <charset val="186"/>
      </rPr>
      <t>metinė</t>
    </r>
    <r>
      <rPr>
        <sz val="9"/>
        <color indexed="8"/>
        <rFont val="Times New Roman"/>
        <family val="1"/>
        <charset val="186"/>
      </rPr>
      <t>, ketvirtinė)</t>
    </r>
  </si>
  <si>
    <t>TIKSLINIŲ LĖŠŲ GAVIMAS IR PANAUDOJIMAS 2021 M GRUODŽIO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</si>
</sst>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0.00;#0.00;"/>
    <numFmt numFmtId="166" formatCode="#0.0;\-#0.0;"/>
    <numFmt numFmtId="167" formatCode="#0.0;\-#0;"/>
  </numFmts>
  <fonts count="9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trike/>
      <sz val="10"/>
      <color indexed="8"/>
      <name val="Times New Roman Baltic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</font>
    <font>
      <sz val="8"/>
      <color indexed="8"/>
      <name val="Arial"/>
    </font>
    <font>
      <b/>
      <sz val="12"/>
      <color indexed="8"/>
      <name val="Times New Roman"/>
    </font>
    <font>
      <sz val="10"/>
      <color indexed="8"/>
      <name val="Times New Roman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11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b/>
      <sz val="12"/>
      <name val="Times New Roman Baltic"/>
      <charset val="186"/>
    </font>
    <font>
      <sz val="12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  <font>
      <u/>
      <sz val="8"/>
      <color indexed="8"/>
      <name val="Times New Roman Baltic"/>
      <charset val="186"/>
    </font>
    <font>
      <sz val="8"/>
      <color indexed="8"/>
      <name val="Times New Roman Baltic"/>
      <charset val="186"/>
    </font>
    <font>
      <u/>
      <sz val="9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11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ill="0" applyProtection="0"/>
    <xf numFmtId="0" fontId="33" fillId="0" borderId="0"/>
    <xf numFmtId="0" fontId="40" fillId="0" borderId="0"/>
    <xf numFmtId="0" fontId="43" fillId="0" borderId="0"/>
    <xf numFmtId="0" fontId="33" fillId="0" borderId="0"/>
    <xf numFmtId="0" fontId="21" fillId="0" borderId="0"/>
    <xf numFmtId="0" fontId="43" fillId="0" borderId="0"/>
    <xf numFmtId="0" fontId="61" fillId="0" borderId="0"/>
  </cellStyleXfs>
  <cellXfs count="80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0" fontId="0" fillId="0" borderId="0" xfId="0" applyFill="1"/>
    <xf numFmtId="0" fontId="21" fillId="0" borderId="16" xfId="0" applyFont="1" applyBorder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17" xfId="0" applyFont="1" applyBorder="1"/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21" xfId="0" applyFont="1" applyBorder="1"/>
    <xf numFmtId="0" fontId="24" fillId="0" borderId="0" xfId="0" applyFont="1"/>
    <xf numFmtId="0" fontId="25" fillId="0" borderId="0" xfId="0" applyFont="1"/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27" fillId="0" borderId="16" xfId="0" applyFont="1" applyBorder="1"/>
    <xf numFmtId="0" fontId="24" fillId="0" borderId="16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Fill="1" applyBorder="1" applyAlignment="1">
      <alignment horizontal="left" wrapText="1"/>
    </xf>
    <xf numFmtId="0" fontId="28" fillId="0" borderId="0" xfId="0" applyFont="1" applyBorder="1" applyAlignment="1"/>
    <xf numFmtId="0" fontId="29" fillId="0" borderId="0" xfId="0" applyFont="1" applyAlignment="1">
      <alignment wrapText="1"/>
    </xf>
    <xf numFmtId="0" fontId="29" fillId="0" borderId="0" xfId="0" applyFont="1" applyAlignment="1"/>
    <xf numFmtId="0" fontId="26" fillId="0" borderId="0" xfId="0" applyFont="1" applyFill="1"/>
    <xf numFmtId="0" fontId="26" fillId="0" borderId="16" xfId="0" applyFont="1" applyFill="1" applyBorder="1"/>
    <xf numFmtId="0" fontId="28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24" fillId="0" borderId="0" xfId="0" applyFont="1" applyBorder="1" applyAlignment="1">
      <alignment horizontal="right"/>
    </xf>
    <xf numFmtId="0" fontId="21" fillId="0" borderId="23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31" fillId="0" borderId="3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2" fillId="0" borderId="30" xfId="0" quotePrefix="1" applyNumberFormat="1" applyFont="1" applyBorder="1" applyAlignment="1">
      <alignment horizontal="center"/>
    </xf>
    <xf numFmtId="0" fontId="32" fillId="0" borderId="30" xfId="0" applyNumberFormat="1" applyFont="1" applyBorder="1" applyAlignment="1">
      <alignment horizontal="center"/>
    </xf>
    <xf numFmtId="0" fontId="32" fillId="0" borderId="30" xfId="0" applyFont="1" applyBorder="1"/>
    <xf numFmtId="2" fontId="32" fillId="0" borderId="30" xfId="0" applyNumberFormat="1" applyFont="1" applyBorder="1" applyAlignment="1">
      <alignment horizontal="center"/>
    </xf>
    <xf numFmtId="0" fontId="32" fillId="0" borderId="30" xfId="0" applyFont="1" applyBorder="1" applyAlignment="1">
      <alignment horizontal="justify" vertical="top" wrapText="1"/>
    </xf>
    <xf numFmtId="0" fontId="24" fillId="0" borderId="30" xfId="0" applyFont="1" applyBorder="1"/>
    <xf numFmtId="0" fontId="26" fillId="0" borderId="30" xfId="0" applyFont="1" applyBorder="1" applyAlignment="1">
      <alignment horizontal="right" vertical="center" wrapText="1"/>
    </xf>
    <xf numFmtId="2" fontId="25" fillId="0" borderId="29" xfId="0" quotePrefix="1" applyNumberFormat="1" applyFont="1" applyBorder="1" applyAlignment="1">
      <alignment horizontal="center"/>
    </xf>
    <xf numFmtId="0" fontId="25" fillId="0" borderId="0" xfId="0" applyFont="1" applyBorder="1"/>
    <xf numFmtId="0" fontId="28" fillId="0" borderId="0" xfId="1" applyFont="1" applyFill="1" applyAlignment="1"/>
    <xf numFmtId="0" fontId="24" fillId="0" borderId="16" xfId="0" applyFont="1" applyBorder="1"/>
    <xf numFmtId="0" fontId="28" fillId="0" borderId="0" xfId="1" applyFont="1" applyFill="1" applyBorder="1"/>
    <xf numFmtId="0" fontId="28" fillId="0" borderId="0" xfId="0" applyFont="1" applyFill="1"/>
    <xf numFmtId="0" fontId="24" fillId="0" borderId="0" xfId="1" applyFont="1" applyFill="1" applyAlignment="1">
      <alignment vertical="top" wrapText="1"/>
    </xf>
    <xf numFmtId="0" fontId="24" fillId="0" borderId="0" xfId="0" applyFont="1" applyAlignment="1">
      <alignment horizontal="center" vertical="top"/>
    </xf>
    <xf numFmtId="0" fontId="24" fillId="0" borderId="0" xfId="1" applyFont="1" applyFill="1" applyBorder="1" applyAlignment="1">
      <alignment vertical="top"/>
    </xf>
    <xf numFmtId="0" fontId="28" fillId="0" borderId="0" xfId="1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24" fillId="0" borderId="0" xfId="0" applyFont="1" applyFill="1" applyAlignment="1"/>
    <xf numFmtId="0" fontId="24" fillId="0" borderId="0" xfId="1" applyFont="1" applyBorder="1"/>
    <xf numFmtId="0" fontId="28" fillId="0" borderId="0" xfId="1" applyFont="1" applyBorder="1"/>
    <xf numFmtId="0" fontId="28" fillId="0" borderId="0" xfId="0" applyFont="1"/>
    <xf numFmtId="0" fontId="28" fillId="0" borderId="0" xfId="1" applyFont="1" applyBorder="1" applyAlignment="1">
      <alignment horizontal="center"/>
    </xf>
    <xf numFmtId="0" fontId="24" fillId="0" borderId="0" xfId="1" applyFont="1" applyFill="1" applyAlignment="1">
      <alignment horizontal="center" vertical="top" wrapText="1"/>
    </xf>
    <xf numFmtId="0" fontId="24" fillId="0" borderId="0" xfId="1" applyFont="1" applyBorder="1" applyAlignment="1">
      <alignment horizontal="center" vertical="top"/>
    </xf>
    <xf numFmtId="0" fontId="28" fillId="0" borderId="0" xfId="1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0" xfId="1" applyFont="1" applyBorder="1" applyAlignment="1">
      <alignment horizontal="center" vertical="top"/>
    </xf>
    <xf numFmtId="0" fontId="34" fillId="0" borderId="0" xfId="0" applyFont="1"/>
    <xf numFmtId="0" fontId="0" fillId="0" borderId="0" xfId="0"/>
    <xf numFmtId="0" fontId="0" fillId="0" borderId="0" xfId="0" applyAlignment="1"/>
    <xf numFmtId="0" fontId="22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35" fillId="0" borderId="16" xfId="0" applyFont="1" applyBorder="1"/>
    <xf numFmtId="0" fontId="35" fillId="0" borderId="0" xfId="0" applyFont="1" applyBorder="1"/>
    <xf numFmtId="0" fontId="36" fillId="0" borderId="0" xfId="0" applyFont="1"/>
    <xf numFmtId="0" fontId="0" fillId="0" borderId="0" xfId="0" applyBorder="1" applyAlignment="1"/>
    <xf numFmtId="0" fontId="22" fillId="0" borderId="0" xfId="0" applyFont="1" applyBorder="1"/>
    <xf numFmtId="0" fontId="36" fillId="0" borderId="30" xfId="0" applyFont="1" applyBorder="1" applyAlignment="1">
      <alignment horizontal="center" wrapText="1"/>
    </xf>
    <xf numFmtId="0" fontId="36" fillId="0" borderId="30" xfId="0" applyFont="1" applyBorder="1" applyAlignment="1">
      <alignment horizontal="center"/>
    </xf>
    <xf numFmtId="0" fontId="36" fillId="0" borderId="30" xfId="0" applyFont="1" applyFill="1" applyBorder="1"/>
    <xf numFmtId="0" fontId="38" fillId="0" borderId="30" xfId="0" applyFont="1" applyBorder="1"/>
    <xf numFmtId="0" fontId="39" fillId="2" borderId="30" xfId="0" applyFont="1" applyFill="1" applyBorder="1"/>
    <xf numFmtId="0" fontId="39" fillId="0" borderId="30" xfId="0" applyFont="1" applyFill="1" applyBorder="1"/>
    <xf numFmtId="0" fontId="38" fillId="0" borderId="30" xfId="0" applyNumberFormat="1" applyFont="1" applyFill="1" applyBorder="1"/>
    <xf numFmtId="0" fontId="39" fillId="0" borderId="30" xfId="2" applyFont="1" applyFill="1" applyBorder="1" applyAlignment="1" applyProtection="1">
      <alignment vertical="top" wrapText="1"/>
    </xf>
    <xf numFmtId="2" fontId="39" fillId="0" borderId="30" xfId="0" applyNumberFormat="1" applyFont="1" applyFill="1" applyBorder="1"/>
    <xf numFmtId="0" fontId="39" fillId="0" borderId="30" xfId="2" applyFont="1" applyFill="1" applyBorder="1" applyAlignment="1" applyProtection="1">
      <alignment horizontal="left" vertical="top" wrapText="1"/>
    </xf>
    <xf numFmtId="0" fontId="36" fillId="0" borderId="30" xfId="0" applyFont="1" applyBorder="1"/>
    <xf numFmtId="0" fontId="39" fillId="0" borderId="30" xfId="0" applyNumberFormat="1" applyFont="1" applyFill="1" applyBorder="1"/>
    <xf numFmtId="0" fontId="38" fillId="0" borderId="30" xfId="0" applyFont="1" applyFill="1" applyBorder="1"/>
    <xf numFmtId="0" fontId="36" fillId="0" borderId="30" xfId="0" applyFont="1" applyBorder="1" applyAlignment="1">
      <alignment horizontal="right"/>
    </xf>
    <xf numFmtId="0" fontId="36" fillId="0" borderId="30" xfId="0" applyFont="1" applyBorder="1" applyAlignment="1">
      <alignment horizontal="left"/>
    </xf>
    <xf numFmtId="0" fontId="41" fillId="0" borderId="0" xfId="0" applyFont="1"/>
    <xf numFmtId="0" fontId="41" fillId="0" borderId="0" xfId="0" applyFont="1" applyBorder="1"/>
    <xf numFmtId="0" fontId="32" fillId="0" borderId="0" xfId="0" applyFont="1" applyProtection="1">
      <protection locked="0"/>
    </xf>
    <xf numFmtId="0" fontId="32" fillId="0" borderId="0" xfId="0" applyFont="1"/>
    <xf numFmtId="0" fontId="44" fillId="0" borderId="0" xfId="3" applyFont="1" applyProtection="1">
      <protection locked="0"/>
    </xf>
    <xf numFmtId="0" fontId="32" fillId="0" borderId="0" xfId="0" applyFont="1" applyAlignment="1" applyProtection="1">
      <alignment wrapText="1"/>
      <protection locked="0"/>
    </xf>
    <xf numFmtId="0" fontId="32" fillId="0" borderId="0" xfId="0" applyFont="1" applyAlignment="1">
      <alignment wrapText="1"/>
    </xf>
    <xf numFmtId="0" fontId="45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46" fillId="0" borderId="0" xfId="3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48" fillId="0" borderId="27" xfId="0" applyFont="1" applyBorder="1" applyProtection="1">
      <protection locked="0"/>
    </xf>
    <xf numFmtId="0" fontId="48" fillId="0" borderId="30" xfId="0" applyFont="1" applyBorder="1" applyProtection="1">
      <protection locked="0"/>
    </xf>
    <xf numFmtId="0" fontId="31" fillId="0" borderId="0" xfId="0" applyFont="1" applyProtection="1">
      <protection locked="0"/>
    </xf>
    <xf numFmtId="1" fontId="50" fillId="0" borderId="0" xfId="0" applyNumberFormat="1" applyFont="1" applyProtection="1">
      <protection locked="0"/>
    </xf>
    <xf numFmtId="0" fontId="45" fillId="0" borderId="30" xfId="6" applyFont="1" applyBorder="1" applyAlignment="1" applyProtection="1">
      <alignment horizontal="center" vertical="center" wrapText="1"/>
      <protection locked="0"/>
    </xf>
    <xf numFmtId="0" fontId="51" fillId="0" borderId="30" xfId="4" applyFont="1" applyBorder="1" applyAlignment="1" applyProtection="1">
      <alignment horizontal="center" vertical="top" wrapText="1"/>
      <protection locked="0"/>
    </xf>
    <xf numFmtId="0" fontId="51" fillId="0" borderId="27" xfId="6" applyFont="1" applyBorder="1" applyAlignment="1" applyProtection="1">
      <alignment horizontal="center" vertical="top" wrapText="1"/>
      <protection locked="0"/>
    </xf>
    <xf numFmtId="0" fontId="51" fillId="0" borderId="30" xfId="0" applyFont="1" applyBorder="1" applyAlignment="1" applyProtection="1">
      <alignment vertical="top"/>
      <protection locked="0"/>
    </xf>
    <xf numFmtId="0" fontId="31" fillId="0" borderId="21" xfId="0" applyFont="1" applyBorder="1" applyProtection="1">
      <protection locked="0"/>
    </xf>
    <xf numFmtId="164" fontId="49" fillId="0" borderId="0" xfId="5" applyNumberFormat="1" applyFont="1" applyAlignment="1" applyProtection="1">
      <alignment horizontal="center"/>
      <protection locked="0"/>
    </xf>
    <xf numFmtId="0" fontId="32" fillId="0" borderId="30" xfId="4" applyFont="1" applyBorder="1" applyAlignment="1" applyProtection="1">
      <alignment vertical="center" wrapText="1"/>
      <protection locked="0"/>
    </xf>
    <xf numFmtId="0" fontId="32" fillId="0" borderId="30" xfId="4" applyFont="1" applyBorder="1" applyProtection="1">
      <protection locked="0"/>
    </xf>
    <xf numFmtId="0" fontId="32" fillId="0" borderId="27" xfId="4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left"/>
      <protection locked="0"/>
    </xf>
    <xf numFmtId="0" fontId="32" fillId="0" borderId="30" xfId="4" applyFont="1" applyBorder="1" applyAlignment="1" applyProtection="1">
      <alignment horizontal="right"/>
      <protection locked="0"/>
    </xf>
    <xf numFmtId="0" fontId="32" fillId="0" borderId="27" xfId="4" applyFont="1" applyBorder="1" applyAlignment="1" applyProtection="1">
      <alignment horizontal="right"/>
      <protection locked="0"/>
    </xf>
    <xf numFmtId="0" fontId="24" fillId="0" borderId="3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right"/>
      <protection locked="0"/>
    </xf>
    <xf numFmtId="164" fontId="52" fillId="0" borderId="0" xfId="5" applyNumberFormat="1" applyFont="1" applyProtection="1">
      <protection locked="0"/>
    </xf>
    <xf numFmtId="164" fontId="52" fillId="0" borderId="0" xfId="5" applyNumberFormat="1" applyFont="1" applyAlignment="1" applyProtection="1">
      <alignment horizontal="left"/>
      <protection locked="0"/>
    </xf>
    <xf numFmtId="164" fontId="52" fillId="0" borderId="0" xfId="5" applyNumberFormat="1" applyFont="1" applyAlignment="1" applyProtection="1">
      <alignment horizontal="center"/>
      <protection locked="0"/>
    </xf>
    <xf numFmtId="1" fontId="50" fillId="0" borderId="30" xfId="0" applyNumberFormat="1" applyFont="1" applyBorder="1" applyAlignment="1" applyProtection="1">
      <alignment horizontal="center"/>
      <protection locked="0"/>
    </xf>
    <xf numFmtId="0" fontId="32" fillId="0" borderId="0" xfId="4" applyFont="1" applyAlignment="1" applyProtection="1">
      <alignment vertical="center" wrapText="1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32" fillId="0" borderId="0" xfId="4" applyFont="1" applyProtection="1">
      <protection locked="0"/>
    </xf>
    <xf numFmtId="164" fontId="44" fillId="0" borderId="0" xfId="5" applyNumberFormat="1" applyFont="1" applyProtection="1"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>
      <alignment horizontal="center" wrapText="1"/>
    </xf>
    <xf numFmtId="0" fontId="31" fillId="0" borderId="39" xfId="0" applyFont="1" applyBorder="1" applyAlignment="1">
      <alignment horizontal="center" wrapText="1"/>
    </xf>
    <xf numFmtId="0" fontId="31" fillId="0" borderId="30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31" fillId="0" borderId="44" xfId="0" applyFont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31" fillId="0" borderId="38" xfId="0" applyFont="1" applyBorder="1" applyAlignment="1">
      <alignment wrapText="1"/>
    </xf>
    <xf numFmtId="0" fontId="33" fillId="0" borderId="44" xfId="0" applyFont="1" applyBorder="1" applyAlignment="1">
      <alignment horizontal="right" wrapText="1"/>
    </xf>
    <xf numFmtId="0" fontId="33" fillId="0" borderId="30" xfId="0" applyFont="1" applyBorder="1" applyAlignment="1">
      <alignment horizontal="right" wrapText="1"/>
    </xf>
    <xf numFmtId="0" fontId="33" fillId="0" borderId="27" xfId="0" applyFont="1" applyBorder="1" applyAlignment="1">
      <alignment horizontal="right" wrapText="1"/>
    </xf>
    <xf numFmtId="0" fontId="33" fillId="0" borderId="40" xfId="0" applyFont="1" applyBorder="1" applyAlignment="1">
      <alignment horizontal="right" wrapText="1"/>
    </xf>
    <xf numFmtId="0" fontId="33" fillId="0" borderId="39" xfId="0" applyFont="1" applyBorder="1" applyAlignment="1">
      <alignment horizontal="right" wrapText="1"/>
    </xf>
    <xf numFmtId="4" fontId="33" fillId="3" borderId="41" xfId="0" applyNumberFormat="1" applyFont="1" applyFill="1" applyBorder="1" applyAlignment="1">
      <alignment horizontal="right" wrapText="1"/>
    </xf>
    <xf numFmtId="2" fontId="33" fillId="0" borderId="30" xfId="0" applyNumberFormat="1" applyFont="1" applyBorder="1" applyAlignment="1">
      <alignment horizontal="right" wrapText="1"/>
    </xf>
    <xf numFmtId="0" fontId="54" fillId="0" borderId="38" xfId="0" applyFont="1" applyBorder="1" applyAlignment="1">
      <alignment horizontal="left" wrapText="1"/>
    </xf>
    <xf numFmtId="0" fontId="33" fillId="0" borderId="38" xfId="0" applyFont="1" applyBorder="1" applyAlignment="1">
      <alignment horizontal="left" wrapText="1"/>
    </xf>
    <xf numFmtId="2" fontId="33" fillId="0" borderId="39" xfId="0" applyNumberFormat="1" applyFont="1" applyBorder="1" applyAlignment="1">
      <alignment horizontal="right" wrapText="1"/>
    </xf>
    <xf numFmtId="0" fontId="33" fillId="0" borderId="38" xfId="0" applyFont="1" applyBorder="1" applyAlignment="1" applyProtection="1">
      <alignment horizontal="left" wrapText="1"/>
      <protection locked="0"/>
    </xf>
    <xf numFmtId="0" fontId="33" fillId="0" borderId="39" xfId="0" applyFont="1" applyBorder="1" applyAlignment="1" applyProtection="1">
      <alignment horizontal="right" wrapText="1"/>
      <protection locked="0"/>
    </xf>
    <xf numFmtId="0" fontId="33" fillId="0" borderId="30" xfId="0" applyFont="1" applyBorder="1" applyAlignment="1" applyProtection="1">
      <alignment horizontal="right" wrapText="1"/>
      <protection locked="0"/>
    </xf>
    <xf numFmtId="0" fontId="50" fillId="0" borderId="30" xfId="0" applyFont="1" applyBorder="1" applyAlignment="1" applyProtection="1">
      <alignment horizontal="right" wrapText="1"/>
      <protection locked="0"/>
    </xf>
    <xf numFmtId="0" fontId="33" fillId="0" borderId="27" xfId="0" applyFont="1" applyBorder="1" applyAlignment="1" applyProtection="1">
      <alignment horizontal="right" wrapText="1"/>
      <protection locked="0"/>
    </xf>
    <xf numFmtId="0" fontId="33" fillId="0" borderId="40" xfId="0" applyFont="1" applyBorder="1" applyAlignment="1" applyProtection="1">
      <alignment horizontal="right" wrapText="1"/>
      <protection locked="0"/>
    </xf>
    <xf numFmtId="0" fontId="55" fillId="0" borderId="38" xfId="0" applyFont="1" applyBorder="1" applyAlignment="1" applyProtection="1">
      <alignment horizontal="left" wrapText="1"/>
      <protection locked="0"/>
    </xf>
    <xf numFmtId="2" fontId="33" fillId="0" borderId="30" xfId="0" applyNumberFormat="1" applyFont="1" applyBorder="1" applyAlignment="1" applyProtection="1">
      <alignment horizontal="right" wrapText="1"/>
      <protection locked="0"/>
    </xf>
    <xf numFmtId="0" fontId="56" fillId="0" borderId="38" xfId="0" applyFont="1" applyBorder="1" applyAlignment="1" applyProtection="1">
      <alignment horizontal="left" wrapText="1"/>
      <protection locked="0"/>
    </xf>
    <xf numFmtId="0" fontId="50" fillId="0" borderId="38" xfId="0" applyFont="1" applyBorder="1" applyAlignment="1" applyProtection="1">
      <alignment horizontal="left" wrapText="1"/>
      <protection locked="0"/>
    </xf>
    <xf numFmtId="0" fontId="57" fillId="0" borderId="45" xfId="0" applyFont="1" applyBorder="1" applyAlignment="1">
      <alignment horizontal="left" wrapText="1"/>
    </xf>
    <xf numFmtId="0" fontId="33" fillId="0" borderId="46" xfId="0" applyFont="1" applyBorder="1" applyAlignment="1" applyProtection="1">
      <alignment horizontal="right" wrapText="1"/>
      <protection locked="0"/>
    </xf>
    <xf numFmtId="0" fontId="33" fillId="0" borderId="20" xfId="0" applyFont="1" applyBorder="1" applyAlignment="1" applyProtection="1">
      <alignment horizontal="right" wrapText="1"/>
      <protection locked="0"/>
    </xf>
    <xf numFmtId="0" fontId="50" fillId="0" borderId="20" xfId="0" applyFont="1" applyBorder="1" applyAlignment="1" applyProtection="1">
      <alignment horizontal="right" wrapText="1"/>
      <protection locked="0"/>
    </xf>
    <xf numFmtId="0" fontId="33" fillId="0" borderId="17" xfId="0" applyFont="1" applyBorder="1" applyAlignment="1" applyProtection="1">
      <alignment horizontal="right" wrapText="1"/>
      <protection locked="0"/>
    </xf>
    <xf numFmtId="0" fontId="33" fillId="0" borderId="47" xfId="0" applyFont="1" applyBorder="1" applyAlignment="1" applyProtection="1">
      <alignment horizontal="right" wrapText="1"/>
      <protection locked="0"/>
    </xf>
    <xf numFmtId="4" fontId="33" fillId="3" borderId="42" xfId="0" applyNumberFormat="1" applyFont="1" applyFill="1" applyBorder="1" applyAlignment="1">
      <alignment horizontal="right" wrapText="1"/>
    </xf>
    <xf numFmtId="0" fontId="33" fillId="0" borderId="46" xfId="0" applyFont="1" applyBorder="1" applyAlignment="1">
      <alignment horizontal="right" wrapText="1"/>
    </xf>
    <xf numFmtId="0" fontId="58" fillId="3" borderId="31" xfId="0" applyFont="1" applyFill="1" applyBorder="1" applyAlignment="1">
      <alignment horizontal="left" wrapText="1"/>
    </xf>
    <xf numFmtId="0" fontId="58" fillId="3" borderId="48" xfId="0" applyFont="1" applyFill="1" applyBorder="1" applyAlignment="1">
      <alignment horizontal="right" wrapText="1"/>
    </xf>
    <xf numFmtId="0" fontId="58" fillId="3" borderId="49" xfId="0" applyFont="1" applyFill="1" applyBorder="1" applyAlignment="1">
      <alignment horizontal="right" wrapText="1"/>
    </xf>
    <xf numFmtId="0" fontId="58" fillId="3" borderId="50" xfId="0" applyFont="1" applyFill="1" applyBorder="1" applyAlignment="1">
      <alignment horizontal="right" wrapText="1"/>
    </xf>
    <xf numFmtId="4" fontId="33" fillId="3" borderId="50" xfId="0" applyNumberFormat="1" applyFont="1" applyFill="1" applyBorder="1" applyAlignment="1">
      <alignment horizontal="right" wrapText="1"/>
    </xf>
    <xf numFmtId="0" fontId="59" fillId="3" borderId="51" xfId="0" applyFont="1" applyFill="1" applyBorder="1" applyAlignment="1">
      <alignment horizontal="left" wrapText="1"/>
    </xf>
    <xf numFmtId="0" fontId="58" fillId="3" borderId="52" xfId="0" applyFont="1" applyFill="1" applyBorder="1" applyAlignment="1">
      <alignment horizontal="right" wrapText="1"/>
    </xf>
    <xf numFmtId="0" fontId="58" fillId="3" borderId="53" xfId="0" applyFont="1" applyFill="1" applyBorder="1" applyAlignment="1">
      <alignment horizontal="right" wrapText="1"/>
    </xf>
    <xf numFmtId="0" fontId="58" fillId="3" borderId="54" xfId="0" applyFont="1" applyFill="1" applyBorder="1" applyAlignment="1">
      <alignment horizontal="right" wrapText="1"/>
    </xf>
    <xf numFmtId="4" fontId="33" fillId="3" borderId="54" xfId="0" applyNumberFormat="1" applyFont="1" applyFill="1" applyBorder="1" applyAlignment="1">
      <alignment horizontal="right" wrapText="1"/>
    </xf>
    <xf numFmtId="0" fontId="32" fillId="3" borderId="55" xfId="0" applyFont="1" applyFill="1" applyBorder="1"/>
    <xf numFmtId="0" fontId="32" fillId="3" borderId="56" xfId="0" applyFont="1" applyFill="1" applyBorder="1"/>
    <xf numFmtId="0" fontId="32" fillId="3" borderId="26" xfId="0" applyFont="1" applyFill="1" applyBorder="1"/>
    <xf numFmtId="0" fontId="32" fillId="3" borderId="43" xfId="0" applyFont="1" applyFill="1" applyBorder="1"/>
    <xf numFmtId="4" fontId="33" fillId="3" borderId="43" xfId="0" applyNumberFormat="1" applyFont="1" applyFill="1" applyBorder="1" applyAlignment="1">
      <alignment horizontal="right" wrapText="1"/>
    </xf>
    <xf numFmtId="0" fontId="55" fillId="3" borderId="38" xfId="0" applyFont="1" applyFill="1" applyBorder="1" applyAlignment="1" applyProtection="1">
      <alignment horizontal="left" wrapText="1"/>
      <protection locked="0"/>
    </xf>
    <xf numFmtId="0" fontId="32" fillId="3" borderId="39" xfId="0" applyFont="1" applyFill="1" applyBorder="1"/>
    <xf numFmtId="0" fontId="32" fillId="3" borderId="30" xfId="0" applyFont="1" applyFill="1" applyBorder="1"/>
    <xf numFmtId="0" fontId="32" fillId="3" borderId="41" xfId="0" applyFont="1" applyFill="1" applyBorder="1"/>
    <xf numFmtId="0" fontId="32" fillId="3" borderId="38" xfId="0" applyFont="1" applyFill="1" applyBorder="1"/>
    <xf numFmtId="0" fontId="55" fillId="3" borderId="51" xfId="0" applyFont="1" applyFill="1" applyBorder="1" applyAlignment="1" applyProtection="1">
      <alignment horizontal="left" wrapText="1"/>
      <protection locked="0"/>
    </xf>
    <xf numFmtId="0" fontId="32" fillId="3" borderId="52" xfId="0" applyFont="1" applyFill="1" applyBorder="1"/>
    <xf numFmtId="0" fontId="32" fillId="3" borderId="53" xfId="0" applyFont="1" applyFill="1" applyBorder="1"/>
    <xf numFmtId="0" fontId="32" fillId="3" borderId="54" xfId="0" applyFont="1" applyFill="1" applyBorder="1"/>
    <xf numFmtId="0" fontId="42" fillId="0" borderId="0" xfId="0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0" fontId="32" fillId="0" borderId="16" xfId="0" applyFont="1" applyBorder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2" fontId="38" fillId="0" borderId="30" xfId="0" applyNumberFormat="1" applyFont="1" applyFill="1" applyBorder="1"/>
    <xf numFmtId="2" fontId="39" fillId="2" borderId="30" xfId="0" applyNumberFormat="1" applyFont="1" applyFill="1" applyBorder="1"/>
    <xf numFmtId="3" fontId="1" fillId="0" borderId="2" xfId="0" applyNumberFormat="1" applyFont="1" applyFill="1" applyBorder="1" applyAlignment="1" applyProtection="1">
      <alignment horizontal="left"/>
    </xf>
    <xf numFmtId="3" fontId="15" fillId="0" borderId="10" xfId="0" applyNumberFormat="1" applyFont="1" applyFill="1" applyBorder="1" applyAlignment="1" applyProtection="1">
      <alignment horizontal="left"/>
      <protection locked="0"/>
    </xf>
    <xf numFmtId="3" fontId="15" fillId="0" borderId="8" xfId="0" applyNumberFormat="1" applyFont="1" applyFill="1" applyBorder="1" applyAlignment="1" applyProtection="1">
      <alignment horizontal="left"/>
    </xf>
    <xf numFmtId="3" fontId="15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 wrapText="1"/>
    </xf>
    <xf numFmtId="2" fontId="15" fillId="0" borderId="7" xfId="0" applyNumberFormat="1" applyFont="1" applyFill="1" applyBorder="1" applyAlignment="1" applyProtection="1">
      <alignment horizontal="right" vertical="center" wrapText="1"/>
    </xf>
    <xf numFmtId="2" fontId="15" fillId="0" borderId="1" xfId="0" applyNumberFormat="1" applyFont="1" applyFill="1" applyBorder="1" applyAlignment="1" applyProtection="1">
      <alignment horizontal="right" vertical="center" wrapText="1"/>
    </xf>
    <xf numFmtId="2" fontId="15" fillId="0" borderId="8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2" fontId="15" fillId="0" borderId="9" xfId="0" applyNumberFormat="1" applyFont="1" applyFill="1" applyBorder="1" applyAlignment="1" applyProtection="1">
      <alignment horizontal="right" vertical="center" wrapText="1"/>
    </xf>
    <xf numFmtId="0" fontId="62" fillId="0" borderId="14" xfId="0" applyFont="1" applyFill="1" applyBorder="1" applyAlignment="1" applyProtection="1">
      <alignment horizontal="center" vertical="top" wrapText="1"/>
    </xf>
    <xf numFmtId="164" fontId="15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64" fillId="0" borderId="0" xfId="0" applyFont="1" applyFill="1" applyProtection="1"/>
    <xf numFmtId="2" fontId="58" fillId="3" borderId="49" xfId="0" applyNumberFormat="1" applyFont="1" applyFill="1" applyBorder="1" applyAlignment="1">
      <alignment horizontal="right" wrapText="1"/>
    </xf>
    <xf numFmtId="0" fontId="10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2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5" fillId="0" borderId="0" xfId="0" applyFont="1" applyFill="1" applyAlignment="1" applyProtection="1">
      <alignment horizontal="right" vertical="center"/>
    </xf>
    <xf numFmtId="0" fontId="65" fillId="0" borderId="0" xfId="0" applyFont="1" applyFill="1" applyAlignment="1" applyProtection="1">
      <alignment vertical="center"/>
    </xf>
    <xf numFmtId="164" fontId="65" fillId="0" borderId="0" xfId="0" applyNumberFormat="1" applyFont="1" applyFill="1" applyAlignment="1" applyProtection="1">
      <alignment horizontal="left" vertical="center" wrapText="1"/>
    </xf>
    <xf numFmtId="164" fontId="65" fillId="0" borderId="0" xfId="0" applyNumberFormat="1" applyFont="1" applyFill="1" applyAlignment="1" applyProtection="1">
      <alignment horizontal="right" vertical="center"/>
    </xf>
    <xf numFmtId="0" fontId="65" fillId="0" borderId="0" xfId="0" applyFont="1" applyFill="1" applyProtection="1"/>
    <xf numFmtId="0" fontId="66" fillId="0" borderId="0" xfId="0" applyFont="1" applyFill="1" applyProtection="1"/>
    <xf numFmtId="164" fontId="65" fillId="0" borderId="0" xfId="0" applyNumberFormat="1" applyFont="1" applyFill="1" applyAlignment="1" applyProtection="1">
      <alignment horizontal="left" vertical="center"/>
    </xf>
    <xf numFmtId="0" fontId="69" fillId="0" borderId="0" xfId="0" applyFont="1" applyFill="1" applyAlignment="1" applyProtection="1">
      <alignment wrapText="1"/>
    </xf>
    <xf numFmtId="0" fontId="65" fillId="0" borderId="0" xfId="0" applyFont="1" applyFill="1" applyAlignment="1" applyProtection="1">
      <alignment horizontal="center" wrapText="1"/>
    </xf>
    <xf numFmtId="3" fontId="68" fillId="0" borderId="10" xfId="0" applyNumberFormat="1" applyFont="1" applyFill="1" applyBorder="1" applyAlignment="1" applyProtection="1">
      <alignment horizontal="left"/>
      <protection locked="0"/>
    </xf>
    <xf numFmtId="3" fontId="68" fillId="0" borderId="8" xfId="0" applyNumberFormat="1" applyFont="1" applyFill="1" applyBorder="1" applyAlignment="1" applyProtection="1">
      <alignment horizontal="left"/>
    </xf>
    <xf numFmtId="3" fontId="68" fillId="0" borderId="1" xfId="0" applyNumberFormat="1" applyFont="1" applyFill="1" applyBorder="1" applyAlignment="1" applyProtection="1">
      <alignment horizontal="left"/>
    </xf>
    <xf numFmtId="0" fontId="69" fillId="0" borderId="6" xfId="0" applyFont="1" applyFill="1" applyBorder="1" applyAlignment="1" applyProtection="1">
      <alignment horizontal="center"/>
    </xf>
    <xf numFmtId="0" fontId="65" fillId="0" borderId="1" xfId="0" applyFont="1" applyFill="1" applyBorder="1" applyAlignment="1" applyProtection="1">
      <alignment horizontal="center" vertical="center" wrapText="1"/>
    </xf>
    <xf numFmtId="0" fontId="65" fillId="0" borderId="7" xfId="0" applyFont="1" applyFill="1" applyBorder="1" applyAlignment="1" applyProtection="1">
      <alignment horizontal="center" vertical="center" wrapText="1"/>
    </xf>
    <xf numFmtId="49" fontId="65" fillId="0" borderId="8" xfId="0" applyNumberFormat="1" applyFont="1" applyFill="1" applyBorder="1" applyAlignment="1" applyProtection="1">
      <alignment horizontal="center" vertical="center" wrapText="1"/>
    </xf>
    <xf numFmtId="49" fontId="65" fillId="0" borderId="1" xfId="0" applyNumberFormat="1" applyFont="1" applyFill="1" applyBorder="1" applyAlignment="1" applyProtection="1">
      <alignment horizontal="center" vertical="center" wrapText="1"/>
    </xf>
    <xf numFmtId="1" fontId="65" fillId="0" borderId="7" xfId="0" applyNumberFormat="1" applyFont="1" applyFill="1" applyBorder="1" applyAlignment="1" applyProtection="1">
      <alignment horizontal="center" vertical="center" wrapText="1"/>
    </xf>
    <xf numFmtId="2" fontId="68" fillId="5" borderId="8" xfId="0" applyNumberFormat="1" applyFont="1" applyFill="1" applyBorder="1" applyAlignment="1" applyProtection="1">
      <alignment horizontal="right" vertical="center" wrapText="1"/>
    </xf>
    <xf numFmtId="2" fontId="68" fillId="5" borderId="1" xfId="0" applyNumberFormat="1" applyFont="1" applyFill="1" applyBorder="1" applyAlignment="1" applyProtection="1">
      <alignment horizontal="right" vertical="center" wrapText="1"/>
    </xf>
    <xf numFmtId="2" fontId="68" fillId="5" borderId="11" xfId="0" applyNumberFormat="1" applyFont="1" applyFill="1" applyBorder="1" applyAlignment="1" applyProtection="1">
      <alignment horizontal="right" vertical="center" wrapText="1"/>
    </xf>
    <xf numFmtId="2" fontId="68" fillId="5" borderId="3" xfId="0" applyNumberFormat="1" applyFont="1" applyFill="1" applyBorder="1" applyAlignment="1" applyProtection="1">
      <alignment horizontal="right" vertical="center" wrapText="1"/>
    </xf>
    <xf numFmtId="0" fontId="73" fillId="0" borderId="0" xfId="0" applyFont="1" applyFill="1" applyAlignment="1" applyProtection="1">
      <alignment horizontal="justify" vertical="center"/>
    </xf>
    <xf numFmtId="2" fontId="68" fillId="0" borderId="7" xfId="0" applyNumberFormat="1" applyFont="1" applyFill="1" applyBorder="1" applyAlignment="1" applyProtection="1">
      <alignment horizontal="right" vertical="center" wrapText="1"/>
    </xf>
    <xf numFmtId="2" fontId="68" fillId="0" borderId="1" xfId="0" applyNumberFormat="1" applyFont="1" applyFill="1" applyBorder="1" applyAlignment="1" applyProtection="1">
      <alignment horizontal="right" vertical="center" wrapText="1"/>
    </xf>
    <xf numFmtId="2" fontId="68" fillId="0" borderId="8" xfId="0" applyNumberFormat="1" applyFont="1" applyFill="1" applyBorder="1" applyAlignment="1" applyProtection="1">
      <alignment horizontal="right" vertical="center" wrapText="1"/>
    </xf>
    <xf numFmtId="2" fontId="68" fillId="5" borderId="7" xfId="0" applyNumberFormat="1" applyFont="1" applyFill="1" applyBorder="1" applyAlignment="1" applyProtection="1">
      <alignment horizontal="right" vertical="center" wrapText="1"/>
    </xf>
    <xf numFmtId="2" fontId="68" fillId="5" borderId="10" xfId="0" applyNumberFormat="1" applyFont="1" applyFill="1" applyBorder="1" applyAlignment="1" applyProtection="1">
      <alignment horizontal="right" vertical="center" wrapText="1"/>
    </xf>
    <xf numFmtId="2" fontId="68" fillId="5" borderId="14" xfId="0" applyNumberFormat="1" applyFont="1" applyFill="1" applyBorder="1" applyAlignment="1" applyProtection="1">
      <alignment horizontal="right" vertical="center" wrapText="1"/>
    </xf>
    <xf numFmtId="2" fontId="68" fillId="5" borderId="2" xfId="0" applyNumberFormat="1" applyFont="1" applyFill="1" applyBorder="1" applyAlignment="1" applyProtection="1">
      <alignment horizontal="right" vertical="center" wrapText="1"/>
    </xf>
    <xf numFmtId="2" fontId="68" fillId="0" borderId="14" xfId="0" applyNumberFormat="1" applyFont="1" applyFill="1" applyBorder="1" applyAlignment="1" applyProtection="1">
      <alignment horizontal="right" vertical="center" wrapText="1"/>
    </xf>
    <xf numFmtId="2" fontId="68" fillId="5" borderId="4" xfId="0" applyNumberFormat="1" applyFont="1" applyFill="1" applyBorder="1" applyAlignment="1" applyProtection="1">
      <alignment horizontal="right" vertical="center" wrapText="1"/>
    </xf>
    <xf numFmtId="2" fontId="68" fillId="5" borderId="12" xfId="0" applyNumberFormat="1" applyFont="1" applyFill="1" applyBorder="1" applyAlignment="1" applyProtection="1">
      <alignment horizontal="right" vertical="center" wrapText="1"/>
    </xf>
    <xf numFmtId="2" fontId="68" fillId="5" borderId="13" xfId="0" applyNumberFormat="1" applyFont="1" applyFill="1" applyBorder="1" applyAlignment="1" applyProtection="1">
      <alignment horizontal="right" vertical="center" wrapText="1"/>
    </xf>
    <xf numFmtId="2" fontId="68" fillId="5" borderId="8" xfId="0" applyNumberFormat="1" applyFont="1" applyFill="1" applyBorder="1" applyAlignment="1" applyProtection="1">
      <alignment horizontal="right" vertical="center"/>
    </xf>
    <xf numFmtId="2" fontId="68" fillId="5" borderId="4" xfId="0" applyNumberFormat="1" applyFont="1" applyFill="1" applyBorder="1" applyAlignment="1" applyProtection="1">
      <alignment horizontal="right" vertical="center"/>
    </xf>
    <xf numFmtId="2" fontId="68" fillId="5" borderId="1" xfId="0" applyNumberFormat="1" applyFont="1" applyFill="1" applyBorder="1" applyAlignment="1" applyProtection="1">
      <alignment horizontal="right" vertical="center"/>
    </xf>
    <xf numFmtId="2" fontId="68" fillId="5" borderId="15" xfId="0" applyNumberFormat="1" applyFont="1" applyFill="1" applyBorder="1" applyAlignment="1" applyProtection="1">
      <alignment horizontal="right" vertical="center" wrapText="1"/>
    </xf>
    <xf numFmtId="0" fontId="68" fillId="0" borderId="1" xfId="0" applyFont="1" applyFill="1" applyBorder="1" applyAlignment="1" applyProtection="1">
      <alignment wrapText="1"/>
    </xf>
    <xf numFmtId="0" fontId="68" fillId="0" borderId="0" xfId="0" applyFont="1" applyFill="1" applyAlignment="1" applyProtection="1">
      <alignment wrapText="1"/>
    </xf>
    <xf numFmtId="2" fontId="68" fillId="0" borderId="9" xfId="0" applyNumberFormat="1" applyFont="1" applyFill="1" applyBorder="1" applyAlignment="1" applyProtection="1">
      <alignment horizontal="right" vertical="center" wrapText="1"/>
    </xf>
    <xf numFmtId="2" fontId="68" fillId="0" borderId="10" xfId="0" applyNumberFormat="1" applyFont="1" applyFill="1" applyBorder="1" applyAlignment="1" applyProtection="1">
      <alignment horizontal="right" vertical="center" wrapText="1"/>
    </xf>
    <xf numFmtId="2" fontId="68" fillId="0" borderId="2" xfId="0" applyNumberFormat="1" applyFont="1" applyFill="1" applyBorder="1" applyAlignment="1" applyProtection="1">
      <alignment horizontal="right" vertical="center" wrapText="1"/>
    </xf>
    <xf numFmtId="2" fontId="68" fillId="0" borderId="15" xfId="0" applyNumberFormat="1" applyFont="1" applyFill="1" applyBorder="1" applyAlignment="1" applyProtection="1">
      <alignment horizontal="right" vertical="center" wrapText="1"/>
    </xf>
    <xf numFmtId="2" fontId="68" fillId="0" borderId="11" xfId="0" applyNumberFormat="1" applyFont="1" applyFill="1" applyBorder="1" applyAlignment="1" applyProtection="1">
      <alignment horizontal="right" vertical="center" wrapText="1"/>
    </xf>
    <xf numFmtId="2" fontId="68" fillId="0" borderId="3" xfId="0" applyNumberFormat="1" applyFont="1" applyFill="1" applyBorder="1" applyAlignment="1" applyProtection="1">
      <alignment horizontal="right" vertical="center" wrapText="1"/>
    </xf>
    <xf numFmtId="2" fontId="68" fillId="0" borderId="6" xfId="0" applyNumberFormat="1" applyFont="1" applyFill="1" applyBorder="1" applyAlignment="1" applyProtection="1">
      <alignment horizontal="right" vertical="center" wrapText="1"/>
    </xf>
    <xf numFmtId="2" fontId="68" fillId="0" borderId="4" xfId="0" applyNumberFormat="1" applyFont="1" applyFill="1" applyBorder="1" applyAlignment="1" applyProtection="1">
      <alignment horizontal="right" vertical="center" wrapText="1"/>
    </xf>
    <xf numFmtId="164" fontId="1" fillId="6" borderId="7" xfId="0" applyNumberFormat="1" applyFont="1" applyFill="1" applyBorder="1" applyAlignment="1" applyProtection="1">
      <alignment horizontal="right" vertical="center" wrapText="1"/>
    </xf>
    <xf numFmtId="2" fontId="68" fillId="5" borderId="9" xfId="0" applyNumberFormat="1" applyFont="1" applyFill="1" applyBorder="1" applyAlignment="1" applyProtection="1">
      <alignment horizontal="right" vertical="center" wrapText="1"/>
    </xf>
    <xf numFmtId="2" fontId="68" fillId="5" borderId="6" xfId="0" applyNumberFormat="1" applyFont="1" applyFill="1" applyBorder="1" applyAlignment="1" applyProtection="1">
      <alignment horizontal="right" vertical="center" wrapText="1"/>
    </xf>
    <xf numFmtId="164" fontId="1" fillId="7" borderId="8" xfId="0" applyNumberFormat="1" applyFont="1" applyFill="1" applyBorder="1" applyAlignment="1" applyProtection="1">
      <alignment horizontal="right" vertical="center" wrapText="1"/>
    </xf>
    <xf numFmtId="2" fontId="68" fillId="0" borderId="5" xfId="0" applyNumberFormat="1" applyFont="1" applyFill="1" applyBorder="1" applyAlignment="1" applyProtection="1">
      <alignment horizontal="right" vertical="center" wrapText="1"/>
    </xf>
    <xf numFmtId="2" fontId="68" fillId="5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left" vertical="center"/>
    </xf>
    <xf numFmtId="0" fontId="69" fillId="0" borderId="0" xfId="0" applyFont="1" applyFill="1" applyProtection="1"/>
    <xf numFmtId="0" fontId="74" fillId="0" borderId="0" xfId="0" applyFont="1" applyFill="1" applyAlignment="1" applyProtection="1">
      <alignment horizontal="center" vertical="top"/>
    </xf>
    <xf numFmtId="0" fontId="75" fillId="0" borderId="0" xfId="0" applyFont="1" applyFill="1" applyAlignment="1" applyProtection="1">
      <alignment horizontal="center" vertical="top"/>
    </xf>
    <xf numFmtId="0" fontId="75" fillId="0" borderId="6" xfId="0" applyFont="1" applyFill="1" applyBorder="1" applyAlignment="1" applyProtection="1">
      <alignment horizontal="center" vertical="top"/>
    </xf>
    <xf numFmtId="0" fontId="69" fillId="0" borderId="0" xfId="0" applyFont="1" applyFill="1" applyAlignment="1" applyProtection="1">
      <alignment horizontal="center"/>
    </xf>
    <xf numFmtId="0" fontId="74" fillId="0" borderId="5" xfId="0" applyFont="1" applyFill="1" applyBorder="1" applyAlignment="1" applyProtection="1">
      <alignment horizontal="center" vertical="top"/>
    </xf>
    <xf numFmtId="0" fontId="4" fillId="0" borderId="0" xfId="0" applyFont="1"/>
    <xf numFmtId="0" fontId="4" fillId="0" borderId="0" xfId="0" applyFont="1" applyAlignment="1"/>
    <xf numFmtId="0" fontId="4" fillId="0" borderId="16" xfId="0" applyFont="1" applyBorder="1" applyAlignment="1"/>
    <xf numFmtId="0" fontId="4" fillId="0" borderId="0" xfId="0" applyFont="1" applyBorder="1" applyAlignment="1"/>
    <xf numFmtId="0" fontId="4" fillId="0" borderId="16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15" fillId="5" borderId="8" xfId="0" applyNumberFormat="1" applyFont="1" applyFill="1" applyBorder="1" applyAlignment="1" applyProtection="1">
      <alignment horizontal="right" vertical="center" wrapText="1"/>
    </xf>
    <xf numFmtId="2" fontId="15" fillId="5" borderId="1" xfId="0" applyNumberFormat="1" applyFont="1" applyFill="1" applyBorder="1" applyAlignment="1" applyProtection="1">
      <alignment horizontal="right" vertical="center" wrapText="1"/>
    </xf>
    <xf numFmtId="2" fontId="15" fillId="5" borderId="11" xfId="0" applyNumberFormat="1" applyFont="1" applyFill="1" applyBorder="1" applyAlignment="1" applyProtection="1">
      <alignment horizontal="right" vertical="center" wrapText="1"/>
    </xf>
    <xf numFmtId="2" fontId="15" fillId="5" borderId="3" xfId="0" applyNumberFormat="1" applyFont="1" applyFill="1" applyBorder="1" applyAlignment="1" applyProtection="1">
      <alignment horizontal="right" vertical="center" wrapText="1"/>
    </xf>
    <xf numFmtId="2" fontId="15" fillId="5" borderId="7" xfId="0" applyNumberFormat="1" applyFont="1" applyFill="1" applyBorder="1" applyAlignment="1" applyProtection="1">
      <alignment horizontal="right" vertical="center" wrapText="1"/>
    </xf>
    <xf numFmtId="2" fontId="15" fillId="5" borderId="10" xfId="0" applyNumberFormat="1" applyFont="1" applyFill="1" applyBorder="1" applyAlignment="1" applyProtection="1">
      <alignment horizontal="right" vertical="center" wrapText="1"/>
    </xf>
    <xf numFmtId="2" fontId="15" fillId="5" borderId="14" xfId="0" applyNumberFormat="1" applyFont="1" applyFill="1" applyBorder="1" applyAlignment="1" applyProtection="1">
      <alignment horizontal="right" vertical="center" wrapText="1"/>
    </xf>
    <xf numFmtId="2" fontId="15" fillId="5" borderId="2" xfId="0" applyNumberFormat="1" applyFont="1" applyFill="1" applyBorder="1" applyAlignment="1" applyProtection="1">
      <alignment horizontal="right" vertical="center" wrapText="1"/>
    </xf>
    <xf numFmtId="2" fontId="15" fillId="5" borderId="4" xfId="0" applyNumberFormat="1" applyFont="1" applyFill="1" applyBorder="1" applyAlignment="1" applyProtection="1">
      <alignment horizontal="right" vertical="center" wrapText="1"/>
    </xf>
    <xf numFmtId="2" fontId="15" fillId="5" borderId="12" xfId="0" applyNumberFormat="1" applyFont="1" applyFill="1" applyBorder="1" applyAlignment="1" applyProtection="1">
      <alignment horizontal="right" vertical="center" wrapText="1"/>
    </xf>
    <xf numFmtId="2" fontId="15" fillId="5" borderId="13" xfId="0" applyNumberFormat="1" applyFont="1" applyFill="1" applyBorder="1" applyAlignment="1" applyProtection="1">
      <alignment horizontal="right" vertical="center" wrapText="1"/>
    </xf>
    <xf numFmtId="2" fontId="15" fillId="5" borderId="8" xfId="0" applyNumberFormat="1" applyFont="1" applyFill="1" applyBorder="1" applyAlignment="1" applyProtection="1">
      <alignment horizontal="right" vertical="center"/>
    </xf>
    <xf numFmtId="2" fontId="15" fillId="5" borderId="4" xfId="0" applyNumberFormat="1" applyFont="1" applyFill="1" applyBorder="1" applyAlignment="1" applyProtection="1">
      <alignment horizontal="right" vertical="center"/>
    </xf>
    <xf numFmtId="2" fontId="15" fillId="5" borderId="1" xfId="0" applyNumberFormat="1" applyFont="1" applyFill="1" applyBorder="1" applyAlignment="1" applyProtection="1">
      <alignment horizontal="right" vertical="center"/>
    </xf>
    <xf numFmtId="2" fontId="15" fillId="5" borderId="15" xfId="0" applyNumberFormat="1" applyFont="1" applyFill="1" applyBorder="1" applyAlignment="1" applyProtection="1">
      <alignment horizontal="right" vertical="center" wrapText="1"/>
    </xf>
    <xf numFmtId="2" fontId="15" fillId="0" borderId="10" xfId="0" applyNumberFormat="1" applyFont="1" applyFill="1" applyBorder="1" applyAlignment="1" applyProtection="1">
      <alignment horizontal="right" vertical="center" wrapText="1"/>
    </xf>
    <xf numFmtId="2" fontId="15" fillId="0" borderId="2" xfId="0" applyNumberFormat="1" applyFont="1" applyFill="1" applyBorder="1" applyAlignment="1" applyProtection="1">
      <alignment horizontal="right" vertical="center" wrapText="1"/>
    </xf>
    <xf numFmtId="2" fontId="15" fillId="0" borderId="15" xfId="0" applyNumberFormat="1" applyFont="1" applyFill="1" applyBorder="1" applyAlignment="1" applyProtection="1">
      <alignment horizontal="right" vertical="center" wrapText="1"/>
    </xf>
    <xf numFmtId="2" fontId="15" fillId="0" borderId="11" xfId="0" applyNumberFormat="1" applyFont="1" applyFill="1" applyBorder="1" applyAlignment="1" applyProtection="1">
      <alignment horizontal="right" vertical="center" wrapText="1"/>
    </xf>
    <xf numFmtId="2" fontId="15" fillId="0" borderId="3" xfId="0" applyNumberFormat="1" applyFont="1" applyFill="1" applyBorder="1" applyAlignment="1" applyProtection="1">
      <alignment horizontal="right" vertical="center" wrapText="1"/>
    </xf>
    <xf numFmtId="2" fontId="15" fillId="0" borderId="6" xfId="0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Fill="1" applyBorder="1" applyAlignment="1" applyProtection="1">
      <alignment horizontal="right" vertical="center" wrapText="1"/>
    </xf>
    <xf numFmtId="2" fontId="15" fillId="5" borderId="9" xfId="0" applyNumberFormat="1" applyFont="1" applyFill="1" applyBorder="1" applyAlignment="1" applyProtection="1">
      <alignment horizontal="right" vertical="center" wrapText="1"/>
    </xf>
    <xf numFmtId="2" fontId="15" fillId="5" borderId="6" xfId="0" applyNumberFormat="1" applyFont="1" applyFill="1" applyBorder="1" applyAlignment="1" applyProtection="1">
      <alignment horizontal="right" vertical="center" wrapText="1"/>
    </xf>
    <xf numFmtId="2" fontId="15" fillId="0" borderId="5" xfId="0" applyNumberFormat="1" applyFont="1" applyFill="1" applyBorder="1" applyAlignment="1" applyProtection="1">
      <alignment horizontal="right" vertical="center" wrapText="1"/>
    </xf>
    <xf numFmtId="2" fontId="15" fillId="5" borderId="5" xfId="0" applyNumberFormat="1" applyFont="1" applyFill="1" applyBorder="1" applyAlignment="1" applyProtection="1">
      <alignment horizontal="right" vertical="center" wrapText="1"/>
    </xf>
    <xf numFmtId="0" fontId="64" fillId="0" borderId="0" xfId="0" applyFont="1" applyFill="1" applyAlignment="1" applyProtection="1">
      <alignment horizontal="center" vertical="center" wrapText="1"/>
    </xf>
    <xf numFmtId="14" fontId="76" fillId="0" borderId="0" xfId="0" applyNumberFormat="1" applyFont="1" applyFill="1" applyAlignment="1" applyProtection="1">
      <alignment vertical="center" wrapText="1"/>
    </xf>
    <xf numFmtId="0" fontId="64" fillId="0" borderId="0" xfId="0" applyFont="1" applyFill="1" applyAlignment="1" applyProtection="1">
      <alignment vertical="center" wrapText="1"/>
    </xf>
    <xf numFmtId="0" fontId="76" fillId="6" borderId="59" xfId="0" applyFont="1" applyFill="1" applyBorder="1" applyAlignment="1" applyProtection="1">
      <alignment horizontal="center" vertical="center" wrapText="1"/>
    </xf>
    <xf numFmtId="0" fontId="76" fillId="6" borderId="59" xfId="0" applyFont="1" applyFill="1" applyBorder="1" applyAlignment="1" applyProtection="1">
      <alignment horizontal="center" vertical="center"/>
    </xf>
    <xf numFmtId="0" fontId="64" fillId="0" borderId="59" xfId="0" applyFont="1" applyFill="1" applyBorder="1" applyAlignment="1" applyProtection="1">
      <alignment horizontal="center" vertical="center" wrapText="1"/>
    </xf>
    <xf numFmtId="0" fontId="64" fillId="0" borderId="59" xfId="0" applyFont="1" applyFill="1" applyBorder="1" applyAlignment="1" applyProtection="1">
      <alignment horizontal="left" vertical="center" wrapText="1"/>
    </xf>
    <xf numFmtId="0" fontId="0" fillId="0" borderId="59" xfId="0" applyFill="1" applyBorder="1" applyAlignment="1" applyProtection="1">
      <alignment horizontal="right" vertical="center"/>
    </xf>
    <xf numFmtId="49" fontId="64" fillId="0" borderId="59" xfId="0" applyNumberFormat="1" applyFont="1" applyFill="1" applyBorder="1" applyAlignment="1" applyProtection="1">
      <alignment horizontal="center" vertical="center"/>
    </xf>
    <xf numFmtId="2" fontId="64" fillId="0" borderId="59" xfId="0" applyNumberFormat="1" applyFont="1" applyFill="1" applyBorder="1" applyAlignment="1" applyProtection="1">
      <alignment horizontal="right" vertical="center"/>
    </xf>
    <xf numFmtId="0" fontId="77" fillId="0" borderId="59" xfId="0" applyFont="1" applyFill="1" applyBorder="1" applyAlignment="1" applyProtection="1">
      <alignment horizontal="right" vertical="center"/>
    </xf>
    <xf numFmtId="49" fontId="76" fillId="0" borderId="59" xfId="0" applyNumberFormat="1" applyFont="1" applyFill="1" applyBorder="1" applyAlignment="1" applyProtection="1">
      <alignment horizontal="center" vertical="center"/>
    </xf>
    <xf numFmtId="2" fontId="76" fillId="0" borderId="59" xfId="0" applyNumberFormat="1" applyFont="1" applyFill="1" applyBorder="1" applyAlignment="1" applyProtection="1">
      <alignment horizontal="right" vertical="center"/>
    </xf>
    <xf numFmtId="0" fontId="78" fillId="0" borderId="0" xfId="0" applyFont="1" applyFill="1" applyProtection="1"/>
    <xf numFmtId="0" fontId="68" fillId="0" borderId="0" xfId="0" applyFont="1" applyFill="1" applyAlignment="1" applyProtection="1">
      <alignment horizontal="left"/>
    </xf>
    <xf numFmtId="0" fontId="79" fillId="0" borderId="0" xfId="0" applyFont="1" applyFill="1" applyAlignment="1" applyProtection="1">
      <alignment horizontal="left"/>
    </xf>
    <xf numFmtId="0" fontId="79" fillId="0" borderId="0" xfId="0" applyFont="1" applyFill="1" applyProtection="1"/>
    <xf numFmtId="0" fontId="73" fillId="0" borderId="0" xfId="0" applyFont="1" applyFill="1" applyProtection="1"/>
    <xf numFmtId="0" fontId="68" fillId="0" borderId="0" xfId="0" applyFont="1" applyFill="1" applyAlignment="1" applyProtection="1">
      <alignment horizontal="center"/>
    </xf>
    <xf numFmtId="0" fontId="78" fillId="0" borderId="0" xfId="0" applyFont="1" applyFill="1" applyAlignment="1" applyProtection="1">
      <alignment horizontal="center" vertical="center"/>
    </xf>
    <xf numFmtId="0" fontId="78" fillId="0" borderId="0" xfId="0" applyFont="1" applyFill="1" applyAlignment="1" applyProtection="1">
      <alignment vertical="center"/>
    </xf>
    <xf numFmtId="0" fontId="78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center" wrapText="1"/>
    </xf>
    <xf numFmtId="0" fontId="78" fillId="0" borderId="0" xfId="0" applyFont="1" applyFill="1" applyAlignment="1" applyProtection="1">
      <alignment horizontal="center" wrapText="1"/>
    </xf>
    <xf numFmtId="0" fontId="71" fillId="0" borderId="0" xfId="0" applyFont="1" applyFill="1" applyAlignment="1" applyProtection="1">
      <alignment horizontal="center"/>
    </xf>
    <xf numFmtId="0" fontId="78" fillId="0" borderId="0" xfId="0" applyFont="1" applyFill="1" applyAlignment="1" applyProtection="1">
      <alignment horizontal="left"/>
    </xf>
    <xf numFmtId="0" fontId="80" fillId="0" borderId="0" xfId="0" applyFont="1" applyFill="1" applyAlignment="1" applyProtection="1">
      <alignment horizontal="right" vertical="center"/>
    </xf>
    <xf numFmtId="164" fontId="80" fillId="0" borderId="0" xfId="0" applyNumberFormat="1" applyFont="1" applyFill="1" applyAlignment="1" applyProtection="1">
      <alignment vertical="center"/>
    </xf>
    <xf numFmtId="164" fontId="78" fillId="0" borderId="0" xfId="0" applyNumberFormat="1" applyFont="1" applyFill="1" applyAlignment="1" applyProtection="1">
      <alignment horizontal="center"/>
    </xf>
    <xf numFmtId="164" fontId="78" fillId="0" borderId="0" xfId="0" applyNumberFormat="1" applyFont="1" applyFill="1" applyAlignment="1" applyProtection="1">
      <alignment horizontal="right" vertical="center"/>
    </xf>
    <xf numFmtId="0" fontId="80" fillId="0" borderId="1" xfId="0" applyFont="1" applyFill="1" applyBorder="1" applyProtection="1"/>
    <xf numFmtId="0" fontId="78" fillId="0" borderId="0" xfId="0" applyFont="1" applyFill="1" applyAlignment="1" applyProtection="1">
      <alignment horizontal="right"/>
    </xf>
    <xf numFmtId="0" fontId="80" fillId="0" borderId="0" xfId="0" applyFont="1" applyFill="1" applyProtection="1"/>
    <xf numFmtId="0" fontId="80" fillId="0" borderId="0" xfId="0" applyFont="1" applyFill="1" applyAlignment="1" applyProtection="1">
      <alignment horizontal="right"/>
    </xf>
    <xf numFmtId="0" fontId="78" fillId="0" borderId="6" xfId="0" applyFont="1" applyFill="1" applyBorder="1" applyAlignment="1" applyProtection="1">
      <alignment horizontal="center"/>
    </xf>
    <xf numFmtId="0" fontId="71" fillId="0" borderId="1" xfId="0" applyFont="1" applyFill="1" applyBorder="1" applyAlignment="1" applyProtection="1">
      <alignment horizontal="center" vertical="center" wrapText="1"/>
    </xf>
    <xf numFmtId="0" fontId="78" fillId="0" borderId="1" xfId="0" applyFont="1" applyFill="1" applyBorder="1" applyAlignment="1" applyProtection="1">
      <alignment horizontal="center" vertical="center"/>
    </xf>
    <xf numFmtId="0" fontId="71" fillId="0" borderId="1" xfId="0" applyFont="1" applyFill="1" applyBorder="1" applyAlignment="1" applyProtection="1">
      <alignment horizontal="center" vertical="top"/>
    </xf>
    <xf numFmtId="0" fontId="78" fillId="0" borderId="1" xfId="0" applyFont="1" applyFill="1" applyBorder="1" applyAlignment="1" applyProtection="1">
      <alignment horizontal="center" vertical="top"/>
    </xf>
    <xf numFmtId="0" fontId="71" fillId="0" borderId="1" xfId="0" applyFont="1" applyFill="1" applyBorder="1" applyAlignment="1" applyProtection="1">
      <alignment vertical="center"/>
    </xf>
    <xf numFmtId="0" fontId="71" fillId="0" borderId="1" xfId="0" applyFont="1" applyFill="1" applyBorder="1" applyAlignment="1" applyProtection="1">
      <alignment horizontal="center" vertical="center"/>
    </xf>
    <xf numFmtId="2" fontId="71" fillId="0" borderId="1" xfId="0" applyNumberFormat="1" applyFont="1" applyFill="1" applyBorder="1" applyAlignment="1" applyProtection="1">
      <alignment horizontal="right" vertical="center"/>
    </xf>
    <xf numFmtId="0" fontId="71" fillId="0" borderId="1" xfId="0" applyFont="1" applyFill="1" applyBorder="1" applyAlignment="1" applyProtection="1">
      <alignment vertical="center" wrapText="1"/>
    </xf>
    <xf numFmtId="0" fontId="71" fillId="0" borderId="0" xfId="0" applyFont="1" applyFill="1" applyProtection="1"/>
    <xf numFmtId="0" fontId="78" fillId="0" borderId="1" xfId="0" applyFont="1" applyFill="1" applyBorder="1" applyAlignment="1" applyProtection="1">
      <alignment vertical="center" wrapText="1"/>
    </xf>
    <xf numFmtId="2" fontId="78" fillId="0" borderId="1" xfId="0" applyNumberFormat="1" applyFont="1" applyFill="1" applyBorder="1" applyAlignment="1" applyProtection="1">
      <alignment horizontal="right" vertical="center"/>
    </xf>
    <xf numFmtId="2" fontId="71" fillId="4" borderId="1" xfId="0" applyNumberFormat="1" applyFont="1" applyFill="1" applyBorder="1" applyAlignment="1" applyProtection="1">
      <alignment horizontal="right" vertical="center"/>
    </xf>
    <xf numFmtId="0" fontId="78" fillId="0" borderId="1" xfId="0" applyFont="1" applyFill="1" applyBorder="1" applyAlignment="1" applyProtection="1">
      <alignment vertical="top" wrapText="1"/>
    </xf>
    <xf numFmtId="0" fontId="78" fillId="4" borderId="1" xfId="0" applyFont="1" applyFill="1" applyBorder="1" applyAlignment="1" applyProtection="1">
      <alignment vertical="center" wrapText="1"/>
    </xf>
    <xf numFmtId="1" fontId="71" fillId="0" borderId="1" xfId="0" applyNumberFormat="1" applyFont="1" applyFill="1" applyBorder="1" applyAlignment="1" applyProtection="1">
      <alignment horizontal="center" vertical="top"/>
    </xf>
    <xf numFmtId="1" fontId="78" fillId="0" borderId="1" xfId="0" applyNumberFormat="1" applyFont="1" applyFill="1" applyBorder="1" applyAlignment="1" applyProtection="1">
      <alignment horizontal="center" vertical="top" wrapText="1"/>
    </xf>
    <xf numFmtId="1" fontId="71" fillId="0" borderId="1" xfId="0" applyNumberFormat="1" applyFont="1" applyFill="1" applyBorder="1" applyAlignment="1" applyProtection="1">
      <alignment horizontal="center" vertical="top" wrapText="1"/>
    </xf>
    <xf numFmtId="0" fontId="71" fillId="0" borderId="1" xfId="0" applyFont="1" applyFill="1" applyBorder="1" applyAlignment="1" applyProtection="1">
      <alignment vertical="top" wrapText="1"/>
    </xf>
    <xf numFmtId="0" fontId="78" fillId="0" borderId="0" xfId="0" applyFont="1" applyFill="1" applyAlignment="1" applyProtection="1">
      <alignment horizontal="center" vertical="top"/>
    </xf>
    <xf numFmtId="0" fontId="71" fillId="0" borderId="0" xfId="0" applyFont="1" applyFill="1" applyAlignment="1" applyProtection="1">
      <alignment horizontal="center" vertical="top" wrapText="1"/>
    </xf>
    <xf numFmtId="164" fontId="78" fillId="0" borderId="5" xfId="0" applyNumberFormat="1" applyFont="1" applyFill="1" applyBorder="1" applyAlignment="1" applyProtection="1">
      <alignment horizontal="right" vertical="center"/>
    </xf>
    <xf numFmtId="0" fontId="71" fillId="0" borderId="0" xfId="0" applyFont="1" applyFill="1" applyAlignment="1" applyProtection="1">
      <alignment horizontal="center" vertical="center" wrapText="1"/>
    </xf>
    <xf numFmtId="0" fontId="78" fillId="0" borderId="0" xfId="0" applyFont="1" applyFill="1" applyAlignment="1" applyProtection="1">
      <alignment vertical="top"/>
    </xf>
    <xf numFmtId="0" fontId="78" fillId="0" borderId="0" xfId="0" applyFont="1" applyFill="1" applyAlignment="1" applyProtection="1">
      <alignment horizontal="center" vertical="center" wrapText="1"/>
    </xf>
    <xf numFmtId="0" fontId="78" fillId="0" borderId="57" xfId="0" applyFont="1" applyFill="1" applyBorder="1" applyAlignment="1" applyProtection="1">
      <alignment horizontal="left" vertical="center"/>
    </xf>
    <xf numFmtId="0" fontId="78" fillId="0" borderId="57" xfId="0" applyFont="1" applyFill="1" applyBorder="1" applyAlignment="1" applyProtection="1">
      <alignment horizontal="left"/>
    </xf>
    <xf numFmtId="0" fontId="80" fillId="0" borderId="0" xfId="0" applyFont="1" applyFill="1" applyAlignment="1" applyProtection="1">
      <alignment horizontal="center" vertical="center" wrapText="1"/>
    </xf>
    <xf numFmtId="0" fontId="79" fillId="0" borderId="0" xfId="0" applyFont="1" applyFill="1" applyAlignment="1" applyProtection="1">
      <alignment horizontal="left" vertical="center"/>
    </xf>
    <xf numFmtId="0" fontId="79" fillId="0" borderId="0" xfId="0" applyFont="1" applyFill="1" applyAlignment="1" applyProtection="1">
      <alignment horizontal="right" vertical="center"/>
    </xf>
    <xf numFmtId="0" fontId="65" fillId="0" borderId="58" xfId="0" applyFont="1" applyFill="1" applyBorder="1" applyAlignment="1" applyProtection="1">
      <alignment horizontal="center" vertical="top"/>
    </xf>
    <xf numFmtId="0" fontId="65" fillId="0" borderId="58" xfId="0" applyFont="1" applyFill="1" applyBorder="1" applyAlignment="1" applyProtection="1">
      <alignment horizontal="right" vertical="center"/>
    </xf>
    <xf numFmtId="0" fontId="81" fillId="0" borderId="0" xfId="0" applyFont="1" applyFill="1" applyAlignment="1" applyProtection="1">
      <alignment vertical="center"/>
    </xf>
    <xf numFmtId="0" fontId="81" fillId="0" borderId="0" xfId="0" applyFont="1" applyFill="1" applyAlignment="1" applyProtection="1">
      <alignment vertical="top"/>
    </xf>
    <xf numFmtId="0" fontId="81" fillId="0" borderId="0" xfId="0" applyFont="1" applyFill="1" applyProtection="1"/>
    <xf numFmtId="0" fontId="65" fillId="0" borderId="58" xfId="0" applyFont="1" applyFill="1" applyBorder="1" applyAlignment="1" applyProtection="1">
      <alignment horizontal="right" vertical="top"/>
    </xf>
    <xf numFmtId="0" fontId="68" fillId="0" borderId="0" xfId="0" applyFont="1" applyFill="1" applyProtection="1"/>
    <xf numFmtId="0" fontId="79" fillId="0" borderId="0" xfId="0" applyFont="1" applyFill="1" applyAlignment="1" applyProtection="1">
      <alignment horizontal="center" vertical="center" wrapText="1"/>
    </xf>
    <xf numFmtId="14" fontId="82" fillId="0" borderId="0" xfId="0" applyNumberFormat="1" applyFont="1" applyFill="1" applyAlignment="1" applyProtection="1">
      <alignment vertical="center" wrapText="1"/>
    </xf>
    <xf numFmtId="0" fontId="79" fillId="0" borderId="0" xfId="0" applyFont="1" applyFill="1" applyAlignment="1" applyProtection="1">
      <alignment vertical="center" wrapText="1"/>
    </xf>
    <xf numFmtId="0" fontId="82" fillId="6" borderId="59" xfId="0" applyFont="1" applyFill="1" applyBorder="1" applyAlignment="1" applyProtection="1">
      <alignment horizontal="center" vertical="center" wrapText="1"/>
    </xf>
    <xf numFmtId="0" fontId="82" fillId="6" borderId="59" xfId="0" applyFont="1" applyFill="1" applyBorder="1" applyAlignment="1" applyProtection="1">
      <alignment horizontal="center" vertical="center"/>
    </xf>
    <xf numFmtId="0" fontId="79" fillId="0" borderId="59" xfId="0" applyFont="1" applyFill="1" applyBorder="1" applyAlignment="1" applyProtection="1">
      <alignment horizontal="center" vertical="center" wrapText="1"/>
    </xf>
    <xf numFmtId="0" fontId="79" fillId="0" borderId="59" xfId="0" applyFont="1" applyFill="1" applyBorder="1" applyAlignment="1" applyProtection="1">
      <alignment horizontal="left" vertical="center" wrapText="1"/>
    </xf>
    <xf numFmtId="49" fontId="79" fillId="0" borderId="59" xfId="0" applyNumberFormat="1" applyFont="1" applyFill="1" applyBorder="1" applyAlignment="1" applyProtection="1">
      <alignment horizontal="center" vertical="center"/>
    </xf>
    <xf numFmtId="2" fontId="79" fillId="0" borderId="59" xfId="0" applyNumberFormat="1" applyFont="1" applyFill="1" applyBorder="1" applyAlignment="1" applyProtection="1">
      <alignment horizontal="right" vertical="center"/>
    </xf>
    <xf numFmtId="0" fontId="83" fillId="0" borderId="59" xfId="0" applyFont="1" applyFill="1" applyBorder="1" applyAlignment="1" applyProtection="1">
      <alignment horizontal="right" vertical="center"/>
    </xf>
    <xf numFmtId="49" fontId="82" fillId="0" borderId="59" xfId="0" applyNumberFormat="1" applyFont="1" applyFill="1" applyBorder="1" applyAlignment="1" applyProtection="1">
      <alignment horizontal="center" vertical="center"/>
    </xf>
    <xf numFmtId="2" fontId="82" fillId="0" borderId="59" xfId="0" applyNumberFormat="1" applyFont="1" applyFill="1" applyBorder="1" applyAlignment="1" applyProtection="1">
      <alignment horizontal="right" vertical="center"/>
    </xf>
    <xf numFmtId="0" fontId="52" fillId="0" borderId="0" xfId="7" applyFont="1" applyBorder="1"/>
    <xf numFmtId="0" fontId="84" fillId="0" borderId="0" xfId="7" applyFont="1" applyBorder="1"/>
    <xf numFmtId="0" fontId="84" fillId="0" borderId="0" xfId="7" applyFont="1" applyBorder="1" applyAlignment="1">
      <alignment vertical="center"/>
    </xf>
    <xf numFmtId="0" fontId="49" fillId="0" borderId="0" xfId="7" applyFont="1" applyBorder="1" applyAlignment="1">
      <alignment horizontal="center" vertical="top"/>
    </xf>
    <xf numFmtId="0" fontId="85" fillId="0" borderId="0" xfId="7" applyFont="1" applyBorder="1" applyAlignment="1"/>
    <xf numFmtId="0" fontId="52" fillId="0" borderId="0" xfId="0" applyFont="1" applyBorder="1" applyAlignment="1"/>
    <xf numFmtId="0" fontId="85" fillId="0" borderId="0" xfId="7" applyFont="1" applyBorder="1"/>
    <xf numFmtId="0" fontId="52" fillId="0" borderId="0" xfId="7" applyFont="1" applyBorder="1" applyAlignment="1"/>
    <xf numFmtId="0" fontId="86" fillId="0" borderId="0" xfId="7" applyFont="1" applyBorder="1" applyAlignment="1">
      <alignment horizontal="center" vertical="center"/>
    </xf>
    <xf numFmtId="0" fontId="84" fillId="0" borderId="30" xfId="7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 wrapText="1"/>
    </xf>
    <xf numFmtId="0" fontId="89" fillId="0" borderId="30" xfId="7" applyFont="1" applyBorder="1" applyAlignment="1">
      <alignment horizontal="center" vertical="center" wrapText="1"/>
    </xf>
    <xf numFmtId="0" fontId="89" fillId="0" borderId="30" xfId="7" applyFont="1" applyBorder="1" applyAlignment="1">
      <alignment horizontal="center" wrapText="1"/>
    </xf>
    <xf numFmtId="0" fontId="52" fillId="0" borderId="30" xfId="7" applyFont="1" applyBorder="1" applyAlignment="1"/>
    <xf numFmtId="2" fontId="52" fillId="0" borderId="30" xfId="7" applyNumberFormat="1" applyFont="1" applyBorder="1" applyAlignment="1">
      <alignment horizontal="right"/>
    </xf>
    <xf numFmtId="2" fontId="52" fillId="0" borderId="30" xfId="7" applyNumberFormat="1" applyFont="1" applyBorder="1" applyAlignment="1"/>
    <xf numFmtId="165" fontId="50" fillId="0" borderId="30" xfId="7" applyNumberFormat="1" applyFont="1" applyBorder="1" applyAlignment="1">
      <alignment horizontal="right" vertical="center"/>
    </xf>
    <xf numFmtId="0" fontId="52" fillId="0" borderId="30" xfId="7" applyFont="1" applyBorder="1" applyAlignment="1">
      <alignment wrapText="1"/>
    </xf>
    <xf numFmtId="2" fontId="50" fillId="0" borderId="30" xfId="7" applyNumberFormat="1" applyFont="1" applyBorder="1" applyAlignment="1">
      <alignment horizontal="right" vertical="center"/>
    </xf>
    <xf numFmtId="49" fontId="33" fillId="0" borderId="30" xfId="7" applyNumberFormat="1" applyFont="1" applyBorder="1" applyAlignment="1" applyProtection="1">
      <alignment horizontal="justify" vertical="center"/>
    </xf>
    <xf numFmtId="0" fontId="33" fillId="0" borderId="30" xfId="7" applyNumberFormat="1" applyFont="1" applyBorder="1" applyAlignment="1" applyProtection="1">
      <alignment horizontal="right" vertical="center"/>
    </xf>
    <xf numFmtId="2" fontId="52" fillId="0" borderId="30" xfId="7" applyNumberFormat="1" applyFont="1" applyBorder="1" applyAlignment="1" applyProtection="1">
      <alignment horizontal="right" vertical="center"/>
    </xf>
    <xf numFmtId="49" fontId="33" fillId="0" borderId="30" xfId="7" applyNumberFormat="1" applyFont="1" applyBorder="1" applyAlignment="1" applyProtection="1">
      <alignment horizontal="right" vertical="center"/>
    </xf>
    <xf numFmtId="1" fontId="90" fillId="0" borderId="30" xfId="0" applyNumberFormat="1" applyFont="1" applyBorder="1" applyAlignment="1"/>
    <xf numFmtId="2" fontId="58" fillId="0" borderId="30" xfId="0" applyNumberFormat="1" applyFont="1" applyBorder="1" applyAlignment="1"/>
    <xf numFmtId="166" fontId="49" fillId="0" borderId="0" xfId="7" applyNumberFormat="1" applyFont="1" applyBorder="1" applyAlignment="1" applyProtection="1"/>
    <xf numFmtId="1" fontId="91" fillId="0" borderId="0" xfId="0" applyNumberFormat="1" applyFont="1" applyBorder="1" applyAlignment="1">
      <alignment vertical="top"/>
    </xf>
    <xf numFmtId="1" fontId="52" fillId="0" borderId="0" xfId="0" applyNumberFormat="1" applyFont="1" applyBorder="1" applyAlignment="1"/>
    <xf numFmtId="1" fontId="49" fillId="0" borderId="0" xfId="0" applyNumberFormat="1" applyFont="1" applyBorder="1" applyAlignment="1"/>
    <xf numFmtId="1" fontId="44" fillId="0" borderId="0" xfId="0" applyNumberFormat="1" applyFont="1" applyBorder="1" applyAlignment="1"/>
    <xf numFmtId="0" fontId="21" fillId="0" borderId="63" xfId="0" applyFont="1" applyFill="1" applyBorder="1" applyAlignment="1"/>
    <xf numFmtId="1" fontId="49" fillId="0" borderId="63" xfId="0" applyNumberFormat="1" applyFont="1" applyBorder="1" applyAlignment="1"/>
    <xf numFmtId="0" fontId="36" fillId="0" borderId="0" xfId="0" applyFont="1" applyFill="1" applyBorder="1" applyAlignment="1">
      <alignment horizontal="center" vertical="top"/>
    </xf>
    <xf numFmtId="0" fontId="21" fillId="0" borderId="63" xfId="0" applyFont="1" applyFill="1" applyBorder="1"/>
    <xf numFmtId="166" fontId="49" fillId="0" borderId="0" xfId="7" applyNumberFormat="1" applyFont="1" applyBorder="1" applyAlignment="1" applyProtection="1">
      <alignment horizontal="right"/>
      <protection locked="0"/>
    </xf>
    <xf numFmtId="1" fontId="91" fillId="0" borderId="0" xfId="0" applyNumberFormat="1" applyFont="1" applyBorder="1"/>
    <xf numFmtId="1" fontId="52" fillId="0" borderId="0" xfId="0" applyNumberFormat="1" applyFont="1" applyBorder="1"/>
    <xf numFmtId="167" fontId="49" fillId="0" borderId="0" xfId="7" applyNumberFormat="1" applyFont="1" applyBorder="1" applyAlignment="1" applyProtection="1">
      <alignment horizontal="right"/>
      <protection locked="0"/>
    </xf>
    <xf numFmtId="1" fontId="49" fillId="0" borderId="0" xfId="0" applyNumberFormat="1" applyFont="1" applyBorder="1"/>
    <xf numFmtId="1" fontId="49" fillId="0" borderId="0" xfId="0" applyNumberFormat="1" applyFont="1" applyBorder="1" applyAlignment="1">
      <alignment vertical="top"/>
    </xf>
    <xf numFmtId="1" fontId="49" fillId="0" borderId="0" xfId="0" applyNumberFormat="1" applyFont="1" applyBorder="1" applyAlignment="1">
      <alignment vertical="center"/>
    </xf>
    <xf numFmtId="0" fontId="49" fillId="0" borderId="0" xfId="7" applyFont="1" applyBorder="1"/>
    <xf numFmtId="0" fontId="93" fillId="0" borderId="0" xfId="7" applyFont="1" applyBorder="1"/>
    <xf numFmtId="0" fontId="46" fillId="0" borderId="0" xfId="7" applyFont="1" applyBorder="1" applyAlignment="1"/>
    <xf numFmtId="0" fontId="3" fillId="0" borderId="0" xfId="0" applyFont="1" applyFill="1" applyProtection="1"/>
    <xf numFmtId="0" fontId="15" fillId="0" borderId="6" xfId="0" applyFont="1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9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68" fillId="0" borderId="6" xfId="0" applyFont="1" applyFill="1" applyBorder="1" applyProtection="1"/>
    <xf numFmtId="0" fontId="74" fillId="0" borderId="0" xfId="0" applyFont="1" applyFill="1" applyAlignment="1" applyProtection="1">
      <alignment horizontal="center" vertical="top"/>
    </xf>
    <xf numFmtId="0" fontId="69" fillId="0" borderId="5" xfId="0" applyFont="1" applyFill="1" applyBorder="1" applyAlignment="1" applyProtection="1">
      <alignment horizontal="center" wrapText="1"/>
    </xf>
    <xf numFmtId="0" fontId="70" fillId="0" borderId="10" xfId="0" applyFont="1" applyFill="1" applyBorder="1" applyAlignment="1" applyProtection="1">
      <alignment horizontal="center" wrapText="1"/>
    </xf>
    <xf numFmtId="0" fontId="70" fillId="0" borderId="7" xfId="0" applyFont="1" applyFill="1" applyBorder="1" applyAlignment="1" applyProtection="1">
      <alignment wrapText="1"/>
    </xf>
    <xf numFmtId="49" fontId="65" fillId="0" borderId="4" xfId="0" applyNumberFormat="1" applyFont="1" applyFill="1" applyBorder="1" applyAlignment="1" applyProtection="1">
      <alignment horizontal="center" vertical="center"/>
    </xf>
    <xf numFmtId="49" fontId="65" fillId="0" borderId="9" xfId="0" applyNumberFormat="1" applyFont="1" applyFill="1" applyBorder="1" applyAlignment="1" applyProtection="1">
      <alignment horizontal="center" vertical="center"/>
    </xf>
    <xf numFmtId="49" fontId="65" fillId="0" borderId="8" xfId="0" applyNumberFormat="1" applyFont="1" applyFill="1" applyBorder="1" applyAlignment="1" applyProtection="1">
      <alignment horizontal="center" vertical="center"/>
    </xf>
    <xf numFmtId="0" fontId="70" fillId="0" borderId="5" xfId="0" applyFont="1" applyFill="1" applyBorder="1" applyAlignment="1" applyProtection="1">
      <alignment horizontal="left" vertical="center" wrapText="1"/>
    </xf>
    <xf numFmtId="0" fontId="70" fillId="0" borderId="12" xfId="0" applyFont="1" applyFill="1" applyBorder="1" applyAlignment="1" applyProtection="1">
      <alignment horizontal="left" vertical="center" wrapText="1"/>
    </xf>
    <xf numFmtId="0" fontId="70" fillId="0" borderId="6" xfId="0" applyFont="1" applyFill="1" applyBorder="1" applyAlignment="1" applyProtection="1">
      <alignment horizontal="left" vertical="center" wrapText="1"/>
    </xf>
    <xf numFmtId="0" fontId="70" fillId="0" borderId="10" xfId="0" applyFont="1" applyFill="1" applyBorder="1" applyAlignment="1" applyProtection="1">
      <alignment horizontal="center"/>
    </xf>
    <xf numFmtId="0" fontId="72" fillId="0" borderId="7" xfId="0" applyFont="1" applyFill="1" applyBorder="1" applyAlignment="1" applyProtection="1">
      <alignment horizontal="center" vertical="center" wrapText="1"/>
    </xf>
    <xf numFmtId="0" fontId="71" fillId="0" borderId="4" xfId="0" applyFont="1" applyFill="1" applyBorder="1" applyAlignment="1" applyProtection="1">
      <alignment horizontal="center" wrapText="1"/>
    </xf>
    <xf numFmtId="0" fontId="71" fillId="0" borderId="8" xfId="0" applyFont="1" applyFill="1" applyBorder="1" applyAlignment="1" applyProtection="1">
      <alignment horizontal="center" wrapText="1"/>
    </xf>
    <xf numFmtId="0" fontId="66" fillId="0" borderId="0" xfId="0" applyFont="1" applyFill="1" applyProtection="1"/>
    <xf numFmtId="0" fontId="67" fillId="0" borderId="0" xfId="0" applyFont="1" applyFill="1" applyAlignment="1" applyProtection="1">
      <alignment horizontal="center"/>
    </xf>
    <xf numFmtId="0" fontId="68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/>
    <xf numFmtId="0" fontId="22" fillId="0" borderId="2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4" fillId="0" borderId="22" xfId="0" applyFont="1" applyBorder="1"/>
    <xf numFmtId="0" fontId="22" fillId="0" borderId="2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/>
    <xf numFmtId="0" fontId="4" fillId="0" borderId="19" xfId="0" applyFont="1" applyBorder="1" applyAlignment="1"/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6" xfId="0" applyFont="1" applyBorder="1" applyAlignment="1">
      <alignment wrapText="1"/>
    </xf>
    <xf numFmtId="0" fontId="24" fillId="0" borderId="0" xfId="1" applyFont="1" applyFill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/>
    </xf>
    <xf numFmtId="0" fontId="28" fillId="0" borderId="16" xfId="1" applyFont="1" applyFill="1" applyBorder="1" applyAlignment="1">
      <alignment horizontal="left" wrapText="1"/>
    </xf>
    <xf numFmtId="0" fontId="28" fillId="0" borderId="16" xfId="1" applyFont="1" applyFill="1" applyBorder="1" applyAlignment="1"/>
    <xf numFmtId="0" fontId="24" fillId="0" borderId="18" xfId="1" applyFont="1" applyFill="1" applyBorder="1" applyAlignment="1">
      <alignment horizontal="center" vertical="top" wrapText="1"/>
    </xf>
    <xf numFmtId="0" fontId="24" fillId="0" borderId="16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left"/>
    </xf>
    <xf numFmtId="0" fontId="71" fillId="0" borderId="0" xfId="0" applyFont="1" applyFill="1" applyAlignment="1" applyProtection="1">
      <alignment horizontal="center"/>
    </xf>
    <xf numFmtId="0" fontId="78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center" vertical="center"/>
    </xf>
    <xf numFmtId="0" fontId="71" fillId="0" borderId="6" xfId="0" applyFont="1" applyFill="1" applyBorder="1" applyAlignment="1" applyProtection="1">
      <alignment horizontal="center" vertical="center"/>
    </xf>
    <xf numFmtId="0" fontId="78" fillId="0" borderId="5" xfId="0" applyFont="1" applyFill="1" applyBorder="1" applyAlignment="1" applyProtection="1">
      <alignment horizontal="center"/>
    </xf>
    <xf numFmtId="0" fontId="78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horizontal="center" wrapText="1"/>
    </xf>
    <xf numFmtId="0" fontId="78" fillId="0" borderId="0" xfId="0" applyFont="1" applyFill="1" applyAlignment="1" applyProtection="1">
      <alignment horizontal="center" wrapText="1"/>
    </xf>
    <xf numFmtId="0" fontId="78" fillId="0" borderId="0" xfId="0" applyFont="1" applyFill="1" applyAlignment="1" applyProtection="1">
      <alignment horizontal="center" vertical="center" wrapText="1"/>
    </xf>
    <xf numFmtId="0" fontId="78" fillId="0" borderId="0" xfId="0" applyFont="1" applyFill="1" applyAlignment="1" applyProtection="1">
      <alignment wrapText="1"/>
    </xf>
    <xf numFmtId="0" fontId="63" fillId="0" borderId="0" xfId="0" applyFont="1" applyFill="1" applyAlignment="1" applyProtection="1">
      <alignment horizontal="center"/>
    </xf>
    <xf numFmtId="0" fontId="78" fillId="0" borderId="0" xfId="0" applyFont="1" applyFill="1" applyProtection="1"/>
    <xf numFmtId="0" fontId="71" fillId="0" borderId="1" xfId="0" applyFont="1" applyFill="1" applyBorder="1" applyAlignment="1" applyProtection="1">
      <alignment horizontal="center" vertical="center" wrapText="1"/>
    </xf>
    <xf numFmtId="0" fontId="78" fillId="0" borderId="1" xfId="0" applyFont="1" applyFill="1" applyBorder="1" applyAlignment="1" applyProtection="1">
      <alignment horizontal="center" vertical="center" wrapText="1"/>
    </xf>
    <xf numFmtId="2" fontId="71" fillId="0" borderId="1" xfId="0" applyNumberFormat="1" applyFont="1" applyFill="1" applyBorder="1" applyAlignment="1" applyProtection="1">
      <alignment horizontal="center"/>
    </xf>
    <xf numFmtId="0" fontId="78" fillId="0" borderId="1" xfId="0" applyFont="1" applyFill="1" applyBorder="1" applyProtection="1"/>
    <xf numFmtId="0" fontId="71" fillId="0" borderId="1" xfId="0" applyFont="1" applyFill="1" applyBorder="1" applyAlignment="1" applyProtection="1">
      <alignment horizontal="center"/>
    </xf>
    <xf numFmtId="0" fontId="78" fillId="0" borderId="1" xfId="0" applyFont="1" applyFill="1" applyBorder="1" applyAlignment="1" applyProtection="1">
      <alignment horizontal="center"/>
    </xf>
    <xf numFmtId="0" fontId="78" fillId="0" borderId="1" xfId="0" applyFont="1" applyFill="1" applyBorder="1" applyAlignment="1" applyProtection="1">
      <alignment horizontal="center" wrapText="1"/>
    </xf>
    <xf numFmtId="0" fontId="78" fillId="0" borderId="1" xfId="0" applyFont="1" applyFill="1" applyBorder="1" applyAlignment="1" applyProtection="1">
      <alignment horizontal="center" vertical="center"/>
    </xf>
    <xf numFmtId="0" fontId="78" fillId="0" borderId="0" xfId="0" applyFont="1" applyFill="1" applyAlignment="1" applyProtection="1">
      <alignment vertical="center"/>
    </xf>
    <xf numFmtId="0" fontId="36" fillId="0" borderId="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36" fillId="0" borderId="2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center" wrapText="1"/>
    </xf>
    <xf numFmtId="0" fontId="36" fillId="0" borderId="30" xfId="0" applyFont="1" applyBorder="1"/>
    <xf numFmtId="0" fontId="41" fillId="0" borderId="0" xfId="0" applyFont="1" applyAlignment="1">
      <alignment horizontal="left" wrapText="1"/>
    </xf>
    <xf numFmtId="0" fontId="41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79" fillId="0" borderId="0" xfId="0" applyFont="1" applyFill="1" applyProtection="1"/>
    <xf numFmtId="0" fontId="79" fillId="0" borderId="0" xfId="0" applyFont="1" applyFill="1" applyAlignment="1" applyProtection="1">
      <alignment horizontal="left" vertical="center" wrapText="1"/>
    </xf>
    <xf numFmtId="0" fontId="79" fillId="0" borderId="57" xfId="0" applyFont="1" applyFill="1" applyBorder="1" applyAlignment="1" applyProtection="1">
      <alignment horizontal="center" vertical="center"/>
    </xf>
    <xf numFmtId="0" fontId="82" fillId="0" borderId="59" xfId="0" applyFont="1" applyFill="1" applyBorder="1" applyAlignment="1" applyProtection="1">
      <alignment horizontal="left" vertical="center" wrapText="1"/>
    </xf>
    <xf numFmtId="0" fontId="79" fillId="0" borderId="0" xfId="0" applyFont="1" applyFill="1" applyAlignment="1" applyProtection="1">
      <alignment horizontal="left"/>
    </xf>
    <xf numFmtId="0" fontId="82" fillId="6" borderId="60" xfId="0" applyFont="1" applyFill="1" applyBorder="1" applyAlignment="1" applyProtection="1">
      <alignment horizontal="center" vertical="center"/>
    </xf>
    <xf numFmtId="0" fontId="82" fillId="6" borderId="61" xfId="0" applyFont="1" applyFill="1" applyBorder="1" applyAlignment="1" applyProtection="1">
      <alignment horizontal="center" vertical="center"/>
    </xf>
    <xf numFmtId="0" fontId="82" fillId="6" borderId="62" xfId="0" applyFont="1" applyFill="1" applyBorder="1" applyAlignment="1" applyProtection="1">
      <alignment horizontal="center" vertical="center"/>
    </xf>
    <xf numFmtId="0" fontId="79" fillId="0" borderId="59" xfId="0" applyFont="1" applyFill="1" applyBorder="1" applyAlignment="1" applyProtection="1">
      <alignment horizontal="left" vertical="center" wrapText="1"/>
    </xf>
    <xf numFmtId="0" fontId="68" fillId="0" borderId="0" xfId="0" applyFont="1" applyFill="1" applyAlignment="1" applyProtection="1">
      <alignment horizontal="center" vertical="center"/>
    </xf>
    <xf numFmtId="0" fontId="82" fillId="0" borderId="0" xfId="0" applyFont="1" applyFill="1" applyAlignment="1" applyProtection="1">
      <alignment horizontal="center" wrapText="1"/>
    </xf>
    <xf numFmtId="0" fontId="78" fillId="0" borderId="58" xfId="0" applyFont="1" applyFill="1" applyBorder="1" applyAlignment="1" applyProtection="1">
      <alignment horizontal="center"/>
    </xf>
    <xf numFmtId="0" fontId="79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>
      <alignment horizontal="center" vertical="center" wrapText="1"/>
    </xf>
    <xf numFmtId="0" fontId="64" fillId="0" borderId="59" xfId="0" applyFont="1" applyFill="1" applyBorder="1" applyAlignment="1" applyProtection="1">
      <alignment horizontal="left" vertical="center" wrapText="1"/>
    </xf>
    <xf numFmtId="0" fontId="76" fillId="0" borderId="59" xfId="0" applyFont="1" applyFill="1" applyBorder="1" applyAlignment="1" applyProtection="1">
      <alignment horizontal="left" vertical="center" wrapText="1"/>
    </xf>
    <xf numFmtId="0" fontId="64" fillId="0" borderId="0" xfId="0" applyFont="1" applyFill="1" applyAlignment="1" applyProtection="1">
      <alignment horizontal="left" vertical="center" wrapText="1"/>
    </xf>
    <xf numFmtId="0" fontId="64" fillId="0" borderId="0" xfId="0" applyFont="1" applyFill="1" applyAlignment="1" applyProtection="1">
      <alignment horizontal="left"/>
    </xf>
    <xf numFmtId="0" fontId="76" fillId="6" borderId="60" xfId="0" applyFont="1" applyFill="1" applyBorder="1" applyAlignment="1" applyProtection="1">
      <alignment horizontal="center" vertical="center"/>
    </xf>
    <xf numFmtId="0" fontId="76" fillId="6" borderId="61" xfId="0" applyFont="1" applyFill="1" applyBorder="1" applyAlignment="1" applyProtection="1">
      <alignment horizontal="center" vertical="center"/>
    </xf>
    <xf numFmtId="0" fontId="76" fillId="6" borderId="62" xfId="0" applyFont="1" applyFill="1" applyBorder="1" applyAlignment="1" applyProtection="1">
      <alignment horizontal="center" vertical="center"/>
    </xf>
    <xf numFmtId="0" fontId="64" fillId="0" borderId="57" xfId="0" applyFont="1" applyFill="1" applyBorder="1" applyAlignment="1" applyProtection="1">
      <alignment horizontal="center" vertical="center"/>
    </xf>
    <xf numFmtId="0" fontId="76" fillId="0" borderId="0" xfId="0" applyFont="1" applyFill="1" applyAlignment="1" applyProtection="1">
      <alignment horizontal="center" wrapText="1"/>
    </xf>
    <xf numFmtId="0" fontId="63" fillId="0" borderId="58" xfId="0" applyFont="1" applyFill="1" applyBorder="1" applyAlignment="1" applyProtection="1">
      <alignment horizontal="center"/>
    </xf>
    <xf numFmtId="0" fontId="64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64" fillId="0" borderId="0" xfId="0" applyFont="1" applyFill="1" applyProtection="1"/>
    <xf numFmtId="1" fontId="50" fillId="0" borderId="27" xfId="0" applyNumberFormat="1" applyFont="1" applyBorder="1" applyAlignment="1" applyProtection="1">
      <alignment horizontal="center"/>
      <protection locked="0"/>
    </xf>
    <xf numFmtId="1" fontId="50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26" fillId="0" borderId="0" xfId="4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47" fillId="0" borderId="0" xfId="3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164" fontId="49" fillId="0" borderId="0" xfId="5" applyNumberFormat="1" applyFont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wrapText="1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51" fillId="0" borderId="30" xfId="0" applyFont="1" applyBorder="1" applyAlignment="1" applyProtection="1">
      <alignment horizontal="left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92" fillId="0" borderId="64" xfId="0" applyFont="1" applyBorder="1" applyAlignment="1">
      <alignment horizontal="center"/>
    </xf>
    <xf numFmtId="0" fontId="86" fillId="0" borderId="0" xfId="7" applyFont="1" applyBorder="1" applyAlignment="1">
      <alignment horizontal="center" vertical="center"/>
    </xf>
    <xf numFmtId="0" fontId="87" fillId="0" borderId="0" xfId="7" applyFont="1" applyBorder="1" applyAlignment="1">
      <alignment horizontal="center" vertical="center"/>
    </xf>
    <xf numFmtId="1" fontId="44" fillId="0" borderId="63" xfId="0" applyNumberFormat="1" applyFont="1" applyBorder="1" applyAlignment="1">
      <alignment horizontal="center"/>
    </xf>
  </cellXfs>
  <cellStyles count="8">
    <cellStyle name="Įprastas" xfId="0" builtinId="0"/>
    <cellStyle name="Įprastas 4" xfId="2"/>
    <cellStyle name="Normal_biudz uz 2001 atskaitomybe3" xfId="7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26" workbookViewId="0">
      <selection activeCell="Q10" sqref="Q10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27" t="s">
        <v>0</v>
      </c>
      <c r="K1" s="327"/>
      <c r="L1" s="327"/>
      <c r="M1" s="94"/>
      <c r="N1" s="327"/>
      <c r="O1" s="327"/>
      <c r="P1" s="327"/>
    </row>
    <row r="2" spans="1:16">
      <c r="H2" s="3"/>
      <c r="I2"/>
      <c r="J2" s="327" t="s">
        <v>1</v>
      </c>
      <c r="K2" s="327"/>
      <c r="L2" s="327"/>
      <c r="M2" s="94"/>
      <c r="N2" s="327"/>
      <c r="O2" s="327"/>
      <c r="P2" s="327"/>
    </row>
    <row r="3" spans="1:16">
      <c r="H3" s="5"/>
      <c r="I3" s="3"/>
      <c r="J3" s="327" t="s">
        <v>2</v>
      </c>
      <c r="K3" s="327"/>
      <c r="L3" s="327"/>
      <c r="M3" s="94"/>
      <c r="N3" s="327"/>
      <c r="O3" s="327"/>
      <c r="P3" s="327"/>
    </row>
    <row r="4" spans="1:16">
      <c r="G4" s="6" t="s">
        <v>3</v>
      </c>
      <c r="H4" s="3"/>
      <c r="I4"/>
      <c r="J4" s="327" t="s">
        <v>4</v>
      </c>
      <c r="K4" s="327"/>
      <c r="L4" s="327"/>
      <c r="M4" s="94"/>
      <c r="N4" s="95"/>
      <c r="O4" s="95"/>
      <c r="P4" s="327"/>
    </row>
    <row r="5" spans="1:16">
      <c r="H5" s="7"/>
      <c r="I5"/>
      <c r="J5" s="327" t="s">
        <v>389</v>
      </c>
      <c r="K5" s="327"/>
      <c r="L5" s="327"/>
      <c r="M5" s="94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94"/>
    </row>
    <row r="7" spans="1:16">
      <c r="A7" s="596" t="s">
        <v>6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94"/>
    </row>
    <row r="8" spans="1:16" ht="15.75" customHeight="1">
      <c r="A8" s="325"/>
      <c r="B8" s="326"/>
      <c r="C8" s="326"/>
      <c r="D8" s="326"/>
      <c r="E8" s="326"/>
      <c r="F8" s="326"/>
      <c r="G8" s="598" t="s">
        <v>7</v>
      </c>
      <c r="H8" s="598"/>
      <c r="I8" s="598"/>
      <c r="J8" s="598"/>
      <c r="K8" s="598"/>
      <c r="L8" s="326"/>
      <c r="M8" s="94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94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94"/>
    </row>
    <row r="11" spans="1:16">
      <c r="G11" s="571" t="s">
        <v>504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566"/>
      <c r="F17" s="566"/>
      <c r="G17" s="566"/>
      <c r="H17" s="566"/>
      <c r="I17" s="566"/>
      <c r="J17" s="566"/>
      <c r="K17" s="56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9"/>
      <c r="K19" s="10"/>
      <c r="L19" s="1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/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>
      <c r="A23" s="568" t="s">
        <v>229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/>
      <c r="L23" s="13"/>
      <c r="M23" s="96"/>
    </row>
    <row r="24" spans="1:18">
      <c r="F24" s="1"/>
      <c r="G24" s="17" t="s">
        <v>21</v>
      </c>
      <c r="H24" s="18"/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07"/>
      <c r="J25" s="308"/>
      <c r="K25" s="309"/>
      <c r="L25" s="309"/>
      <c r="M25" s="96"/>
    </row>
    <row r="26" spans="1:18">
      <c r="A26" s="585"/>
      <c r="B26" s="585"/>
      <c r="C26" s="585"/>
      <c r="D26" s="585"/>
      <c r="E26" s="585"/>
      <c r="F26" s="585"/>
      <c r="G26" s="585"/>
      <c r="H26" s="585"/>
      <c r="I26" s="585"/>
      <c r="J26" s="21"/>
      <c r="K26" s="22"/>
      <c r="L26" s="23" t="s">
        <v>28</v>
      </c>
      <c r="M26" s="97"/>
    </row>
    <row r="27" spans="1:18" ht="38.25" customHeight="1">
      <c r="A27" s="586" t="s">
        <v>29</v>
      </c>
      <c r="B27" s="587"/>
      <c r="C27" s="587"/>
      <c r="D27" s="587"/>
      <c r="E27" s="587"/>
      <c r="F27" s="587"/>
      <c r="G27" s="590" t="s">
        <v>30</v>
      </c>
      <c r="H27" s="592" t="s">
        <v>31</v>
      </c>
      <c r="I27" s="594" t="s">
        <v>32</v>
      </c>
      <c r="J27" s="595"/>
      <c r="K27" s="577" t="s">
        <v>33</v>
      </c>
      <c r="L27" s="579" t="s">
        <v>34</v>
      </c>
      <c r="M27" s="97"/>
    </row>
    <row r="28" spans="1:18" ht="36" customHeight="1">
      <c r="A28" s="588"/>
      <c r="B28" s="589"/>
      <c r="C28" s="589"/>
      <c r="D28" s="589"/>
      <c r="E28" s="589"/>
      <c r="F28" s="589"/>
      <c r="G28" s="591"/>
      <c r="H28" s="593"/>
      <c r="I28" s="24" t="s">
        <v>35</v>
      </c>
      <c r="J28" s="25" t="s">
        <v>36</v>
      </c>
      <c r="K28" s="578"/>
      <c r="L28" s="580"/>
    </row>
    <row r="29" spans="1:18">
      <c r="A29" s="581" t="s">
        <v>20</v>
      </c>
      <c r="B29" s="582"/>
      <c r="C29" s="582"/>
      <c r="D29" s="582"/>
      <c r="E29" s="582"/>
      <c r="F29" s="583"/>
      <c r="G29" s="26">
        <v>2</v>
      </c>
      <c r="H29" s="27">
        <v>3</v>
      </c>
      <c r="I29" s="28" t="s">
        <v>37</v>
      </c>
      <c r="J29" s="29" t="s">
        <v>38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412">
        <f>SUM(I31+I42+I61+I82+I89+I109+I135+I154+I164)</f>
        <v>999850</v>
      </c>
      <c r="J30" s="412">
        <f>SUM(J31+J42+J61+J82+J89+J109+J135+J154+J164)</f>
        <v>999850</v>
      </c>
      <c r="K30" s="413">
        <f>SUM(K31+K42+K61+K82+K89+K109+K135+K154+K164)</f>
        <v>994471.55</v>
      </c>
      <c r="L30" s="412">
        <f>SUM(L31+L42+L61+L82+L89+L109+L135+L154+L164)</f>
        <v>994471.55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412">
        <f>SUM(I32+I38)</f>
        <v>832150</v>
      </c>
      <c r="J31" s="412">
        <f>SUM(J32+J38)</f>
        <v>832150</v>
      </c>
      <c r="K31" s="414">
        <f>SUM(K32+K38)</f>
        <v>829865.66</v>
      </c>
      <c r="L31" s="415">
        <f>SUM(L32+L38)</f>
        <v>829865.66</v>
      </c>
    </row>
    <row r="32" spans="1:18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412">
        <f>SUM(I33)</f>
        <v>820212</v>
      </c>
      <c r="J32" s="412">
        <f>SUM(J33)</f>
        <v>820212</v>
      </c>
      <c r="K32" s="413">
        <f>SUM(K33)</f>
        <v>818096</v>
      </c>
      <c r="L32" s="412">
        <f>SUM(L33)</f>
        <v>818096</v>
      </c>
      <c r="Q32"/>
    </row>
    <row r="33" spans="1:18" ht="15.75" customHeight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412">
        <f>SUM(I34+I36)</f>
        <v>820212</v>
      </c>
      <c r="J33" s="412">
        <f t="shared" ref="J33:L34" si="0">SUM(J34)</f>
        <v>820212</v>
      </c>
      <c r="K33" s="412">
        <f t="shared" si="0"/>
        <v>818096</v>
      </c>
      <c r="L33" s="412">
        <f t="shared" si="0"/>
        <v>818096</v>
      </c>
      <c r="Q33" s="98"/>
    </row>
    <row r="34" spans="1:18" ht="15.75" customHeight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413">
        <f>SUM(I35)</f>
        <v>820212</v>
      </c>
      <c r="J34" s="413">
        <f t="shared" si="0"/>
        <v>820212</v>
      </c>
      <c r="K34" s="413">
        <f t="shared" si="0"/>
        <v>818096</v>
      </c>
      <c r="L34" s="413">
        <f t="shared" si="0"/>
        <v>818096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11">
        <v>820212</v>
      </c>
      <c r="J35" s="312">
        <v>820212</v>
      </c>
      <c r="K35" s="312">
        <v>818096</v>
      </c>
      <c r="L35" s="312">
        <v>818096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413">
        <f>I37</f>
        <v>0</v>
      </c>
      <c r="J36" s="413">
        <f>J37</f>
        <v>0</v>
      </c>
      <c r="K36" s="413">
        <f>K37</f>
        <v>0</v>
      </c>
      <c r="L36" s="413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12">
        <v>0</v>
      </c>
      <c r="J37" s="313">
        <v>0</v>
      </c>
      <c r="K37" s="312">
        <v>0</v>
      </c>
      <c r="L37" s="313">
        <v>0</v>
      </c>
      <c r="Q37" s="98"/>
    </row>
    <row r="38" spans="1:18" ht="15.75" customHeight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413">
        <f t="shared" ref="I38:L40" si="1">I39</f>
        <v>11938</v>
      </c>
      <c r="J38" s="412">
        <f t="shared" si="1"/>
        <v>11938</v>
      </c>
      <c r="K38" s="413">
        <f t="shared" si="1"/>
        <v>11769.66</v>
      </c>
      <c r="L38" s="412">
        <f t="shared" si="1"/>
        <v>11769.66</v>
      </c>
      <c r="Q38" s="98"/>
    </row>
    <row r="39" spans="1:18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413">
        <f t="shared" si="1"/>
        <v>11938</v>
      </c>
      <c r="J39" s="412">
        <f t="shared" si="1"/>
        <v>11938</v>
      </c>
      <c r="K39" s="412">
        <f t="shared" si="1"/>
        <v>11769.66</v>
      </c>
      <c r="L39" s="412">
        <f t="shared" si="1"/>
        <v>11769.66</v>
      </c>
      <c r="Q39"/>
    </row>
    <row r="40" spans="1:18" ht="15.75" customHeight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412">
        <f t="shared" si="1"/>
        <v>11938</v>
      </c>
      <c r="J40" s="412">
        <f t="shared" si="1"/>
        <v>11938</v>
      </c>
      <c r="K40" s="412">
        <f t="shared" si="1"/>
        <v>11769.66</v>
      </c>
      <c r="L40" s="412">
        <f t="shared" si="1"/>
        <v>11769.66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13">
        <v>11938</v>
      </c>
      <c r="J41" s="312">
        <v>11938</v>
      </c>
      <c r="K41" s="312">
        <v>11769.66</v>
      </c>
      <c r="L41" s="312">
        <v>11769.66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416">
        <f t="shared" ref="I42:L44" si="2">I43</f>
        <v>125780</v>
      </c>
      <c r="J42" s="417">
        <f t="shared" si="2"/>
        <v>125780</v>
      </c>
      <c r="K42" s="416">
        <f t="shared" si="2"/>
        <v>122691.73</v>
      </c>
      <c r="L42" s="416">
        <f t="shared" si="2"/>
        <v>122691.73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412">
        <f t="shared" si="2"/>
        <v>125780</v>
      </c>
      <c r="J43" s="413">
        <f t="shared" si="2"/>
        <v>125780</v>
      </c>
      <c r="K43" s="412">
        <f t="shared" si="2"/>
        <v>122691.73</v>
      </c>
      <c r="L43" s="413">
        <f t="shared" si="2"/>
        <v>122691.73</v>
      </c>
      <c r="Q43"/>
      <c r="R43" s="98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412">
        <f t="shared" si="2"/>
        <v>125780</v>
      </c>
      <c r="J44" s="413">
        <f t="shared" si="2"/>
        <v>125780</v>
      </c>
      <c r="K44" s="415">
        <f t="shared" si="2"/>
        <v>122691.73</v>
      </c>
      <c r="L44" s="415">
        <f t="shared" si="2"/>
        <v>122691.73</v>
      </c>
      <c r="Q44" s="98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418">
        <f>SUM(I46:I60)</f>
        <v>125780</v>
      </c>
      <c r="J45" s="418">
        <f>SUM(J46:J60)</f>
        <v>125780</v>
      </c>
      <c r="K45" s="419">
        <f>SUM(K46:K60)</f>
        <v>122691.73</v>
      </c>
      <c r="L45" s="419">
        <f>SUM(L46:L60)</f>
        <v>122691.73</v>
      </c>
      <c r="Q45" s="98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12">
        <v>23400</v>
      </c>
      <c r="J46" s="312">
        <v>23400</v>
      </c>
      <c r="K46" s="312">
        <v>21178.44</v>
      </c>
      <c r="L46" s="312">
        <v>21178.44</v>
      </c>
      <c r="Q46" s="98"/>
      <c r="R46"/>
    </row>
    <row r="47" spans="1:18" ht="25.5" customHeight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12">
        <v>100</v>
      </c>
      <c r="J47" s="312">
        <v>100</v>
      </c>
      <c r="K47" s="312">
        <v>81.56</v>
      </c>
      <c r="L47" s="312">
        <v>81.56</v>
      </c>
      <c r="Q47" s="98"/>
      <c r="R47"/>
    </row>
    <row r="48" spans="1:18" ht="25.5" customHeight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12">
        <v>1300</v>
      </c>
      <c r="J48" s="312">
        <v>1300</v>
      </c>
      <c r="K48" s="312">
        <v>1032.99</v>
      </c>
      <c r="L48" s="312">
        <v>1032.99</v>
      </c>
      <c r="Q48" s="98"/>
      <c r="R48"/>
    </row>
    <row r="49" spans="1:18" ht="25.5" customHeight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12">
        <v>2400</v>
      </c>
      <c r="J49" s="312">
        <v>2400</v>
      </c>
      <c r="K49" s="312">
        <v>2159.16</v>
      </c>
      <c r="L49" s="312">
        <v>2159.16</v>
      </c>
      <c r="Q49" s="98"/>
      <c r="R49"/>
    </row>
    <row r="50" spans="1:18" ht="25.5" customHeight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12">
        <v>480</v>
      </c>
      <c r="J50" s="312">
        <v>480</v>
      </c>
      <c r="K50" s="312">
        <v>384.98</v>
      </c>
      <c r="L50" s="312">
        <v>384.98</v>
      </c>
      <c r="Q50" s="98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13">
        <v>0</v>
      </c>
      <c r="J51" s="312">
        <v>0</v>
      </c>
      <c r="K51" s="312">
        <v>0</v>
      </c>
      <c r="L51" s="312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14">
        <v>0</v>
      </c>
      <c r="J52" s="312">
        <v>0</v>
      </c>
      <c r="K52" s="312">
        <v>0</v>
      </c>
      <c r="L52" s="312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13">
        <v>0</v>
      </c>
      <c r="J53" s="313">
        <v>0</v>
      </c>
      <c r="K53" s="313">
        <v>0</v>
      </c>
      <c r="L53" s="313">
        <v>0</v>
      </c>
      <c r="Q53" s="98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13">
        <v>5400</v>
      </c>
      <c r="J54" s="312">
        <v>5400</v>
      </c>
      <c r="K54" s="312">
        <v>5398.31</v>
      </c>
      <c r="L54" s="312">
        <v>5398.31</v>
      </c>
      <c r="Q54" s="98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13">
        <v>2400</v>
      </c>
      <c r="J55" s="312">
        <v>2400</v>
      </c>
      <c r="K55" s="312">
        <v>2400</v>
      </c>
      <c r="L55" s="312">
        <v>2400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13">
        <v>0</v>
      </c>
      <c r="J56" s="313">
        <v>0</v>
      </c>
      <c r="K56" s="313">
        <v>0</v>
      </c>
      <c r="L56" s="313">
        <v>0</v>
      </c>
      <c r="Q56" s="98"/>
      <c r="R56"/>
    </row>
    <row r="57" spans="1:18" ht="15.75" customHeight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13">
        <v>58500</v>
      </c>
      <c r="J57" s="312">
        <v>58500</v>
      </c>
      <c r="K57" s="312">
        <v>58500</v>
      </c>
      <c r="L57" s="312">
        <v>58500</v>
      </c>
      <c r="Q57" s="98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13">
        <v>5700</v>
      </c>
      <c r="J58" s="312">
        <v>5700</v>
      </c>
      <c r="K58" s="312">
        <v>5574.9</v>
      </c>
      <c r="L58" s="312">
        <v>5574.9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13">
        <v>0</v>
      </c>
      <c r="J59" s="312">
        <v>0</v>
      </c>
      <c r="K59" s="312">
        <v>0</v>
      </c>
      <c r="L59" s="312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13">
        <v>26100</v>
      </c>
      <c r="J60" s="312">
        <v>26100</v>
      </c>
      <c r="K60" s="312">
        <v>25981.39</v>
      </c>
      <c r="L60" s="312">
        <v>25981.39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416">
        <f>I62</f>
        <v>0</v>
      </c>
      <c r="J61" s="416">
        <f>J62</f>
        <v>0</v>
      </c>
      <c r="K61" s="416">
        <f>K62</f>
        <v>0</v>
      </c>
      <c r="L61" s="416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412">
        <f>SUM(I63+I68+I73)</f>
        <v>0</v>
      </c>
      <c r="J62" s="420">
        <f>SUM(J63+J68+J73)</f>
        <v>0</v>
      </c>
      <c r="K62" s="413">
        <f>SUM(K63+K68+K73)</f>
        <v>0</v>
      </c>
      <c r="L62" s="412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412">
        <f>I64</f>
        <v>0</v>
      </c>
      <c r="J63" s="420">
        <f>J64</f>
        <v>0</v>
      </c>
      <c r="K63" s="413">
        <f>K64</f>
        <v>0</v>
      </c>
      <c r="L63" s="412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412">
        <f>SUM(I65:I67)</f>
        <v>0</v>
      </c>
      <c r="J64" s="420">
        <f>SUM(J65:J67)</f>
        <v>0</v>
      </c>
      <c r="K64" s="413">
        <f>SUM(K65:K67)</f>
        <v>0</v>
      </c>
      <c r="L64" s="412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13">
        <v>0</v>
      </c>
      <c r="J65" s="313">
        <v>0</v>
      </c>
      <c r="K65" s="313">
        <v>0</v>
      </c>
      <c r="L65" s="313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11">
        <v>0</v>
      </c>
      <c r="J66" s="311">
        <v>0</v>
      </c>
      <c r="K66" s="311">
        <v>0</v>
      </c>
      <c r="L66" s="311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13">
        <v>0</v>
      </c>
      <c r="J67" s="313">
        <v>0</v>
      </c>
      <c r="K67" s="313">
        <v>0</v>
      </c>
      <c r="L67" s="313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416">
        <f>I69</f>
        <v>0</v>
      </c>
      <c r="J68" s="421">
        <f>J69</f>
        <v>0</v>
      </c>
      <c r="K68" s="417">
        <f>K69</f>
        <v>0</v>
      </c>
      <c r="L68" s="417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415">
        <f>SUM(I70:I72)</f>
        <v>0</v>
      </c>
      <c r="J69" s="422">
        <f>SUM(J70:J72)</f>
        <v>0</v>
      </c>
      <c r="K69" s="414">
        <f>SUM(K70:K72)</f>
        <v>0</v>
      </c>
      <c r="L69" s="413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13">
        <v>0</v>
      </c>
      <c r="J70" s="313">
        <v>0</v>
      </c>
      <c r="K70" s="313">
        <v>0</v>
      </c>
      <c r="L70" s="313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13">
        <v>0</v>
      </c>
      <c r="J71" s="313">
        <v>0</v>
      </c>
      <c r="K71" s="313">
        <v>0</v>
      </c>
      <c r="L71" s="313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13">
        <v>0</v>
      </c>
      <c r="J72" s="313">
        <v>0</v>
      </c>
      <c r="K72" s="313">
        <v>0</v>
      </c>
      <c r="L72" s="313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412">
        <f>I74</f>
        <v>0</v>
      </c>
      <c r="J73" s="420">
        <f>J74</f>
        <v>0</v>
      </c>
      <c r="K73" s="413">
        <f>K74</f>
        <v>0</v>
      </c>
      <c r="L73" s="413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412">
        <f>SUM(I75:I77)</f>
        <v>0</v>
      </c>
      <c r="J74" s="420">
        <f>SUM(J75:J77)</f>
        <v>0</v>
      </c>
      <c r="K74" s="413">
        <f>SUM(K75:K77)</f>
        <v>0</v>
      </c>
      <c r="L74" s="413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11">
        <v>0</v>
      </c>
      <c r="J75" s="311">
        <v>0</v>
      </c>
      <c r="K75" s="311">
        <v>0</v>
      </c>
      <c r="L75" s="311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13">
        <v>0</v>
      </c>
      <c r="J76" s="313">
        <v>0</v>
      </c>
      <c r="K76" s="313">
        <v>0</v>
      </c>
      <c r="L76" s="313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11">
        <v>0</v>
      </c>
      <c r="J77" s="311">
        <v>0</v>
      </c>
      <c r="K77" s="311">
        <v>0</v>
      </c>
      <c r="L77" s="311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412">
        <f t="shared" ref="I78:L79" si="3">I79</f>
        <v>0</v>
      </c>
      <c r="J78" s="412">
        <f t="shared" si="3"/>
        <v>0</v>
      </c>
      <c r="K78" s="412">
        <f t="shared" si="3"/>
        <v>0</v>
      </c>
      <c r="L78" s="412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412">
        <f t="shared" si="3"/>
        <v>0</v>
      </c>
      <c r="J79" s="412">
        <f t="shared" si="3"/>
        <v>0</v>
      </c>
      <c r="K79" s="412">
        <f t="shared" si="3"/>
        <v>0</v>
      </c>
      <c r="L79" s="412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412">
        <f>SUM(I81)</f>
        <v>0</v>
      </c>
      <c r="J80" s="412">
        <f>SUM(J81)</f>
        <v>0</v>
      </c>
      <c r="K80" s="412">
        <f>SUM(K81)</f>
        <v>0</v>
      </c>
      <c r="L80" s="412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412">
        <f t="shared" ref="I82:L84" si="4">I83</f>
        <v>0</v>
      </c>
      <c r="J82" s="420">
        <f t="shared" si="4"/>
        <v>0</v>
      </c>
      <c r="K82" s="413">
        <f t="shared" si="4"/>
        <v>0</v>
      </c>
      <c r="L82" s="413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412">
        <f t="shared" si="4"/>
        <v>0</v>
      </c>
      <c r="J83" s="420">
        <f t="shared" si="4"/>
        <v>0</v>
      </c>
      <c r="K83" s="413">
        <f t="shared" si="4"/>
        <v>0</v>
      </c>
      <c r="L83" s="413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412">
        <f t="shared" si="4"/>
        <v>0</v>
      </c>
      <c r="J84" s="420">
        <f t="shared" si="4"/>
        <v>0</v>
      </c>
      <c r="K84" s="413">
        <f t="shared" si="4"/>
        <v>0</v>
      </c>
      <c r="L84" s="413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412">
        <f>SUM(I86:I88)</f>
        <v>0</v>
      </c>
      <c r="J85" s="420">
        <f>SUM(J86:J88)</f>
        <v>0</v>
      </c>
      <c r="K85" s="413">
        <f>SUM(K86:K88)</f>
        <v>0</v>
      </c>
      <c r="L85" s="413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412">
        <f>SUM(I90+I95+I100)</f>
        <v>0</v>
      </c>
      <c r="J89" s="420">
        <f>SUM(J90+J95+J100)</f>
        <v>0</v>
      </c>
      <c r="K89" s="413">
        <f>SUM(K90+K95+K100)</f>
        <v>0</v>
      </c>
      <c r="L89" s="413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416">
        <f t="shared" ref="I90:L91" si="5">I91</f>
        <v>0</v>
      </c>
      <c r="J90" s="421">
        <f t="shared" si="5"/>
        <v>0</v>
      </c>
      <c r="K90" s="417">
        <f t="shared" si="5"/>
        <v>0</v>
      </c>
      <c r="L90" s="417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412">
        <f t="shared" si="5"/>
        <v>0</v>
      </c>
      <c r="J91" s="420">
        <f t="shared" si="5"/>
        <v>0</v>
      </c>
      <c r="K91" s="413">
        <f t="shared" si="5"/>
        <v>0</v>
      </c>
      <c r="L91" s="413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412">
        <f>SUM(I93:I94)</f>
        <v>0</v>
      </c>
      <c r="J92" s="420">
        <f>SUM(J93:J94)</f>
        <v>0</v>
      </c>
      <c r="K92" s="413">
        <f>SUM(K93:K94)</f>
        <v>0</v>
      </c>
      <c r="L92" s="413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412">
        <f t="shared" ref="I95:L96" si="6">I96</f>
        <v>0</v>
      </c>
      <c r="J95" s="420">
        <f t="shared" si="6"/>
        <v>0</v>
      </c>
      <c r="K95" s="413">
        <f t="shared" si="6"/>
        <v>0</v>
      </c>
      <c r="L95" s="412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412">
        <f t="shared" si="6"/>
        <v>0</v>
      </c>
      <c r="J96" s="420">
        <f t="shared" si="6"/>
        <v>0</v>
      </c>
      <c r="K96" s="413">
        <f t="shared" si="6"/>
        <v>0</v>
      </c>
      <c r="L96" s="412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412">
        <f>SUM(I98:I99)</f>
        <v>0</v>
      </c>
      <c r="J97" s="420">
        <f>SUM(J98:J99)</f>
        <v>0</v>
      </c>
      <c r="K97" s="413">
        <f>SUM(K98:K99)</f>
        <v>0</v>
      </c>
      <c r="L97" s="412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412">
        <f>I101+I105</f>
        <v>0</v>
      </c>
      <c r="J100" s="412">
        <f>J101+J105</f>
        <v>0</v>
      </c>
      <c r="K100" s="412">
        <f>K101+K105</f>
        <v>0</v>
      </c>
      <c r="L100" s="412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412">
        <f>I102</f>
        <v>0</v>
      </c>
      <c r="J101" s="420">
        <f>J102</f>
        <v>0</v>
      </c>
      <c r="K101" s="413">
        <f>K102</f>
        <v>0</v>
      </c>
      <c r="L101" s="412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415">
        <f>SUM(I103:I104)</f>
        <v>0</v>
      </c>
      <c r="J102" s="422">
        <f>SUM(J103:J104)</f>
        <v>0</v>
      </c>
      <c r="K102" s="414">
        <f>SUM(K103:K104)</f>
        <v>0</v>
      </c>
      <c r="L102" s="415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415">
        <f>I106</f>
        <v>0</v>
      </c>
      <c r="J105" s="415">
        <f>J106</f>
        <v>0</v>
      </c>
      <c r="K105" s="415">
        <f>K106</f>
        <v>0</v>
      </c>
      <c r="L105" s="415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415">
        <f>SUM(I107:I108)</f>
        <v>0</v>
      </c>
      <c r="J106" s="415">
        <f>SUM(J107:J108)</f>
        <v>0</v>
      </c>
      <c r="K106" s="415">
        <f>SUM(K107:K108)</f>
        <v>0</v>
      </c>
      <c r="L106" s="415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412">
        <f>SUM(I110+I115+I119+I123+I127+I131)</f>
        <v>0</v>
      </c>
      <c r="J109" s="412">
        <f>SUM(J110+J115+J119+J123+J127+J131)</f>
        <v>0</v>
      </c>
      <c r="K109" s="412">
        <f>SUM(K110+K115+K119+K123+K127+K131)</f>
        <v>0</v>
      </c>
      <c r="L109" s="412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415">
        <f t="shared" ref="I110:L111" si="7">I111</f>
        <v>0</v>
      </c>
      <c r="J110" s="422">
        <f t="shared" si="7"/>
        <v>0</v>
      </c>
      <c r="K110" s="414">
        <f t="shared" si="7"/>
        <v>0</v>
      </c>
      <c r="L110" s="415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412">
        <f t="shared" si="7"/>
        <v>0</v>
      </c>
      <c r="J111" s="420">
        <f t="shared" si="7"/>
        <v>0</v>
      </c>
      <c r="K111" s="413">
        <f t="shared" si="7"/>
        <v>0</v>
      </c>
      <c r="L111" s="412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412">
        <f>SUM(I113:I114)</f>
        <v>0</v>
      </c>
      <c r="J112" s="420">
        <f>SUM(J113:J114)</f>
        <v>0</v>
      </c>
      <c r="K112" s="413">
        <f>SUM(K113:K114)</f>
        <v>0</v>
      </c>
      <c r="L112" s="412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412">
        <f t="shared" ref="I115:L117" si="8">I116</f>
        <v>0</v>
      </c>
      <c r="J115" s="420">
        <f t="shared" si="8"/>
        <v>0</v>
      </c>
      <c r="K115" s="413">
        <f t="shared" si="8"/>
        <v>0</v>
      </c>
      <c r="L115" s="412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412">
        <f t="shared" si="8"/>
        <v>0</v>
      </c>
      <c r="J116" s="420">
        <f t="shared" si="8"/>
        <v>0</v>
      </c>
      <c r="K116" s="413">
        <f t="shared" si="8"/>
        <v>0</v>
      </c>
      <c r="L116" s="412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423">
        <f t="shared" si="8"/>
        <v>0</v>
      </c>
      <c r="J117" s="424">
        <f t="shared" si="8"/>
        <v>0</v>
      </c>
      <c r="K117" s="425">
        <f t="shared" si="8"/>
        <v>0</v>
      </c>
      <c r="L117" s="423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416">
        <f t="shared" ref="I119:L121" si="9">I120</f>
        <v>0</v>
      </c>
      <c r="J119" s="421">
        <f t="shared" si="9"/>
        <v>0</v>
      </c>
      <c r="K119" s="417">
        <f t="shared" si="9"/>
        <v>0</v>
      </c>
      <c r="L119" s="416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412">
        <f t="shared" si="9"/>
        <v>0</v>
      </c>
      <c r="J120" s="420">
        <f t="shared" si="9"/>
        <v>0</v>
      </c>
      <c r="K120" s="413">
        <f t="shared" si="9"/>
        <v>0</v>
      </c>
      <c r="L120" s="412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412">
        <f t="shared" si="9"/>
        <v>0</v>
      </c>
      <c r="J121" s="420">
        <f t="shared" si="9"/>
        <v>0</v>
      </c>
      <c r="K121" s="413">
        <f t="shared" si="9"/>
        <v>0</v>
      </c>
      <c r="L121" s="412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416">
        <f t="shared" ref="I123:L125" si="10">I124</f>
        <v>0</v>
      </c>
      <c r="J123" s="421">
        <f t="shared" si="10"/>
        <v>0</v>
      </c>
      <c r="K123" s="417">
        <f t="shared" si="10"/>
        <v>0</v>
      </c>
      <c r="L123" s="416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412">
        <f t="shared" si="10"/>
        <v>0</v>
      </c>
      <c r="J124" s="420">
        <f t="shared" si="10"/>
        <v>0</v>
      </c>
      <c r="K124" s="413">
        <f t="shared" si="10"/>
        <v>0</v>
      </c>
      <c r="L124" s="412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412">
        <f t="shared" si="10"/>
        <v>0</v>
      </c>
      <c r="J125" s="420">
        <f t="shared" si="10"/>
        <v>0</v>
      </c>
      <c r="K125" s="413">
        <f t="shared" si="10"/>
        <v>0</v>
      </c>
      <c r="L125" s="412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418">
        <f t="shared" ref="I127:L129" si="11">I128</f>
        <v>0</v>
      </c>
      <c r="J127" s="426">
        <f t="shared" si="11"/>
        <v>0</v>
      </c>
      <c r="K127" s="419">
        <f t="shared" si="11"/>
        <v>0</v>
      </c>
      <c r="L127" s="418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412">
        <f t="shared" si="11"/>
        <v>0</v>
      </c>
      <c r="J128" s="420">
        <f t="shared" si="11"/>
        <v>0</v>
      </c>
      <c r="K128" s="413">
        <f t="shared" si="11"/>
        <v>0</v>
      </c>
      <c r="L128" s="412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412">
        <f t="shared" si="11"/>
        <v>0</v>
      </c>
      <c r="J129" s="420">
        <f t="shared" si="11"/>
        <v>0</v>
      </c>
      <c r="K129" s="413">
        <f t="shared" si="11"/>
        <v>0</v>
      </c>
      <c r="L129" s="412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15" t="s">
        <v>390</v>
      </c>
      <c r="H131" s="310">
        <v>102</v>
      </c>
      <c r="I131" s="413">
        <f t="shared" ref="I131:L133" si="12">I132</f>
        <v>0</v>
      </c>
      <c r="J131" s="412">
        <f t="shared" si="12"/>
        <v>0</v>
      </c>
      <c r="K131" s="412">
        <f t="shared" si="12"/>
        <v>0</v>
      </c>
      <c r="L131" s="412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15" t="s">
        <v>390</v>
      </c>
      <c r="H132" s="310">
        <v>103</v>
      </c>
      <c r="I132" s="412">
        <f t="shared" si="12"/>
        <v>0</v>
      </c>
      <c r="J132" s="412">
        <f t="shared" si="12"/>
        <v>0</v>
      </c>
      <c r="K132" s="412">
        <f t="shared" si="12"/>
        <v>0</v>
      </c>
      <c r="L132" s="412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15" t="s">
        <v>390</v>
      </c>
      <c r="H133" s="310">
        <v>104</v>
      </c>
      <c r="I133" s="412">
        <f t="shared" si="12"/>
        <v>0</v>
      </c>
      <c r="J133" s="412">
        <f t="shared" si="12"/>
        <v>0</v>
      </c>
      <c r="K133" s="412">
        <f t="shared" si="12"/>
        <v>0</v>
      </c>
      <c r="L133" s="412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16" t="s">
        <v>390</v>
      </c>
      <c r="H134" s="310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413">
        <f>SUM(I136+I141+I149)</f>
        <v>41920</v>
      </c>
      <c r="J135" s="420">
        <f>SUM(J136+J141+J149)</f>
        <v>41920</v>
      </c>
      <c r="K135" s="413">
        <f>SUM(K136+K141+K149)</f>
        <v>41914.160000000003</v>
      </c>
      <c r="L135" s="412">
        <f>SUM(L136+L141+L149)</f>
        <v>41914.160000000003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413">
        <f t="shared" ref="I136:L137" si="13">I137</f>
        <v>0</v>
      </c>
      <c r="J136" s="420">
        <f t="shared" si="13"/>
        <v>0</v>
      </c>
      <c r="K136" s="413">
        <f t="shared" si="13"/>
        <v>0</v>
      </c>
      <c r="L136" s="412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413">
        <f t="shared" si="13"/>
        <v>0</v>
      </c>
      <c r="J137" s="420">
        <f t="shared" si="13"/>
        <v>0</v>
      </c>
      <c r="K137" s="413">
        <f t="shared" si="13"/>
        <v>0</v>
      </c>
      <c r="L137" s="412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413">
        <f>SUM(I139:I140)</f>
        <v>0</v>
      </c>
      <c r="J138" s="420">
        <f>SUM(J139:J140)</f>
        <v>0</v>
      </c>
      <c r="K138" s="413">
        <f>SUM(K139:K140)</f>
        <v>0</v>
      </c>
      <c r="L138" s="412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427">
        <v>0</v>
      </c>
      <c r="J139" s="427">
        <v>0</v>
      </c>
      <c r="K139" s="427">
        <v>0</v>
      </c>
      <c r="L139" s="427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customHeight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414">
        <f t="shared" ref="I141:L142" si="14">I142</f>
        <v>27820</v>
      </c>
      <c r="J141" s="422">
        <f t="shared" si="14"/>
        <v>27820</v>
      </c>
      <c r="K141" s="414">
        <f t="shared" si="14"/>
        <v>27814.16</v>
      </c>
      <c r="L141" s="415">
        <f t="shared" si="14"/>
        <v>27814.16</v>
      </c>
    </row>
    <row r="142" spans="1:12" ht="25.5" customHeight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413">
        <f t="shared" si="14"/>
        <v>27820</v>
      </c>
      <c r="J142" s="420">
        <f t="shared" si="14"/>
        <v>27820</v>
      </c>
      <c r="K142" s="413">
        <f t="shared" si="14"/>
        <v>27814.16</v>
      </c>
      <c r="L142" s="412">
        <f t="shared" si="14"/>
        <v>27814.16</v>
      </c>
    </row>
    <row r="143" spans="1:12" ht="25.5" customHeight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413">
        <f>SUM(I144:I145)</f>
        <v>27820</v>
      </c>
      <c r="J143" s="420">
        <f>SUM(J144:J145)</f>
        <v>27820</v>
      </c>
      <c r="K143" s="413">
        <f>SUM(K144:K145)</f>
        <v>27814.16</v>
      </c>
      <c r="L143" s="412">
        <f>SUM(L144:L145)</f>
        <v>27814.16</v>
      </c>
    </row>
    <row r="144" spans="1:12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12">
        <v>27820</v>
      </c>
      <c r="J144" s="312">
        <v>27820</v>
      </c>
      <c r="K144" s="312">
        <v>27814.16</v>
      </c>
      <c r="L144" s="312">
        <v>27814.16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413">
        <f>I147</f>
        <v>0</v>
      </c>
      <c r="J146" s="413">
        <f>J147</f>
        <v>0</v>
      </c>
      <c r="K146" s="413">
        <f>K147</f>
        <v>0</v>
      </c>
      <c r="L146" s="413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413">
        <f>SUM(I148)</f>
        <v>0</v>
      </c>
      <c r="J147" s="413">
        <f>SUM(J148)</f>
        <v>0</v>
      </c>
      <c r="K147" s="413">
        <f>SUM(K148)</f>
        <v>0</v>
      </c>
      <c r="L147" s="413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413">
        <f t="shared" ref="I149:L150" si="15">I150</f>
        <v>14100</v>
      </c>
      <c r="J149" s="420">
        <f t="shared" si="15"/>
        <v>14100</v>
      </c>
      <c r="K149" s="413">
        <f t="shared" si="15"/>
        <v>14100</v>
      </c>
      <c r="L149" s="412">
        <f t="shared" si="15"/>
        <v>14100</v>
      </c>
    </row>
    <row r="150" spans="1:12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419">
        <f t="shared" si="15"/>
        <v>14100</v>
      </c>
      <c r="J150" s="426">
        <f t="shared" si="15"/>
        <v>14100</v>
      </c>
      <c r="K150" s="419">
        <f t="shared" si="15"/>
        <v>14100</v>
      </c>
      <c r="L150" s="418">
        <f t="shared" si="15"/>
        <v>14100</v>
      </c>
    </row>
    <row r="151" spans="1:12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413">
        <f>SUM(I152:I153)</f>
        <v>14100</v>
      </c>
      <c r="J151" s="420">
        <f>SUM(J152:J153)</f>
        <v>14100</v>
      </c>
      <c r="K151" s="413">
        <f>SUM(K152:K153)</f>
        <v>14100</v>
      </c>
      <c r="L151" s="412">
        <f>SUM(L152:L153)</f>
        <v>14100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427">
        <v>14100</v>
      </c>
      <c r="J152" s="427">
        <v>14100</v>
      </c>
      <c r="K152" s="427">
        <v>14100</v>
      </c>
      <c r="L152" s="427">
        <v>14100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417">
        <f>I155</f>
        <v>0</v>
      </c>
      <c r="J154" s="421">
        <f>J155</f>
        <v>0</v>
      </c>
      <c r="K154" s="417">
        <f>K155</f>
        <v>0</v>
      </c>
      <c r="L154" s="416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417">
        <f>I156+I161</f>
        <v>0</v>
      </c>
      <c r="J155" s="421">
        <f>J156+J161</f>
        <v>0</v>
      </c>
      <c r="K155" s="417">
        <f>K156+K161</f>
        <v>0</v>
      </c>
      <c r="L155" s="416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413">
        <f>I157</f>
        <v>0</v>
      </c>
      <c r="J156" s="420">
        <f>J157</f>
        <v>0</v>
      </c>
      <c r="K156" s="413">
        <f>K157</f>
        <v>0</v>
      </c>
      <c r="L156" s="412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417">
        <f>SUM(I158:I160)</f>
        <v>0</v>
      </c>
      <c r="J157" s="417">
        <f>SUM(J158:J160)</f>
        <v>0</v>
      </c>
      <c r="K157" s="417">
        <f>SUM(K158:K160)</f>
        <v>0</v>
      </c>
      <c r="L157" s="417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428">
        <v>0</v>
      </c>
      <c r="J159" s="428">
        <v>0</v>
      </c>
      <c r="K159" s="428">
        <v>0</v>
      </c>
      <c r="L159" s="428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428">
        <v>0</v>
      </c>
      <c r="J160" s="429">
        <v>0</v>
      </c>
      <c r="K160" s="428">
        <v>0</v>
      </c>
      <c r="L160" s="314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413">
        <f t="shared" ref="I161:L162" si="16">I162</f>
        <v>0</v>
      </c>
      <c r="J161" s="420">
        <f t="shared" si="16"/>
        <v>0</v>
      </c>
      <c r="K161" s="413">
        <f t="shared" si="16"/>
        <v>0</v>
      </c>
      <c r="L161" s="412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413">
        <f t="shared" si="16"/>
        <v>0</v>
      </c>
      <c r="J162" s="420">
        <f t="shared" si="16"/>
        <v>0</v>
      </c>
      <c r="K162" s="413">
        <f t="shared" si="16"/>
        <v>0</v>
      </c>
      <c r="L162" s="412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430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413">
        <f>I165+I169</f>
        <v>0</v>
      </c>
      <c r="J164" s="420">
        <f>J165+J169</f>
        <v>0</v>
      </c>
      <c r="K164" s="413">
        <f>K165+K169</f>
        <v>0</v>
      </c>
      <c r="L164" s="412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413">
        <f t="shared" ref="I165:L167" si="17">I166</f>
        <v>0</v>
      </c>
      <c r="J165" s="420">
        <f t="shared" si="17"/>
        <v>0</v>
      </c>
      <c r="K165" s="413">
        <f t="shared" si="17"/>
        <v>0</v>
      </c>
      <c r="L165" s="412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417">
        <f t="shared" si="17"/>
        <v>0</v>
      </c>
      <c r="J166" s="421">
        <f t="shared" si="17"/>
        <v>0</v>
      </c>
      <c r="K166" s="417">
        <f t="shared" si="17"/>
        <v>0</v>
      </c>
      <c r="L166" s="416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413">
        <f t="shared" si="17"/>
        <v>0</v>
      </c>
      <c r="J167" s="420">
        <f t="shared" si="17"/>
        <v>0</v>
      </c>
      <c r="K167" s="413">
        <f t="shared" si="17"/>
        <v>0</v>
      </c>
      <c r="L167" s="412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427">
        <v>0</v>
      </c>
      <c r="J168" s="427">
        <v>0</v>
      </c>
      <c r="K168" s="427">
        <v>0</v>
      </c>
      <c r="L168" s="427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413">
        <f>SUM(I170+I175)</f>
        <v>0</v>
      </c>
      <c r="J169" s="413">
        <f>SUM(J170+J175)</f>
        <v>0</v>
      </c>
      <c r="K169" s="413">
        <f>SUM(K170+K175)</f>
        <v>0</v>
      </c>
      <c r="L169" s="413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417">
        <f>I171</f>
        <v>0</v>
      </c>
      <c r="J170" s="421">
        <f>J171</f>
        <v>0</v>
      </c>
      <c r="K170" s="417">
        <f>K171</f>
        <v>0</v>
      </c>
      <c r="L170" s="416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413">
        <f>SUM(I172:I174)</f>
        <v>0</v>
      </c>
      <c r="J171" s="420">
        <f>SUM(J172:J174)</f>
        <v>0</v>
      </c>
      <c r="K171" s="413">
        <f>SUM(K172:K174)</f>
        <v>0</v>
      </c>
      <c r="L171" s="412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428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12">
        <v>0</v>
      </c>
      <c r="J173" s="431">
        <v>0</v>
      </c>
      <c r="K173" s="431">
        <v>0</v>
      </c>
      <c r="L173" s="431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413">
        <f>I176</f>
        <v>0</v>
      </c>
      <c r="J175" s="420">
        <f>J176</f>
        <v>0</v>
      </c>
      <c r="K175" s="413">
        <f>K176</f>
        <v>0</v>
      </c>
      <c r="L175" s="412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417">
        <f>SUM(I177:I179)</f>
        <v>0</v>
      </c>
      <c r="J176" s="417">
        <f>SUM(J177:J179)</f>
        <v>0</v>
      </c>
      <c r="K176" s="417">
        <f>SUM(K177:K179)</f>
        <v>0</v>
      </c>
      <c r="L176" s="417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431">
        <v>0</v>
      </c>
      <c r="J179" s="431">
        <v>0</v>
      </c>
      <c r="K179" s="431">
        <v>0</v>
      </c>
      <c r="L179" s="431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412">
        <f>SUM(I181+I234+I299)</f>
        <v>6000</v>
      </c>
      <c r="J180" s="420">
        <f>SUM(J181+J234+J299)</f>
        <v>6000</v>
      </c>
      <c r="K180" s="413">
        <f>SUM(K181+K234+K299)</f>
        <v>5947.05</v>
      </c>
      <c r="L180" s="412">
        <f>SUM(L181+L234+L299)</f>
        <v>5947.05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412">
        <f>SUM(I182+I205+I212+I224+I228)</f>
        <v>6000</v>
      </c>
      <c r="J181" s="416">
        <f>SUM(J182+J205+J212+J224+J228)</f>
        <v>6000</v>
      </c>
      <c r="K181" s="416">
        <f>SUM(K182+K205+K212+K224+K228)</f>
        <v>5947.05</v>
      </c>
      <c r="L181" s="416">
        <f>SUM(L182+L205+L212+L224+L228)</f>
        <v>5947.05</v>
      </c>
    </row>
    <row r="182" spans="1:12" ht="25.5" customHeight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416">
        <f>SUM(I183+I186+I191+I197+I202)</f>
        <v>6000</v>
      </c>
      <c r="J182" s="420">
        <f>SUM(J183+J186+J191+J197+J202)</f>
        <v>6000</v>
      </c>
      <c r="K182" s="413">
        <f>SUM(K183+K186+K191+K197+K202)</f>
        <v>5947.05</v>
      </c>
      <c r="L182" s="412">
        <f>SUM(L183+L186+L191+L197+L202)</f>
        <v>5947.05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412">
        <f t="shared" ref="I183:L184" si="18">I184</f>
        <v>0</v>
      </c>
      <c r="J183" s="421">
        <f t="shared" si="18"/>
        <v>0</v>
      </c>
      <c r="K183" s="417">
        <f t="shared" si="18"/>
        <v>0</v>
      </c>
      <c r="L183" s="416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416">
        <f t="shared" si="18"/>
        <v>0</v>
      </c>
      <c r="J184" s="412">
        <f t="shared" si="18"/>
        <v>0</v>
      </c>
      <c r="K184" s="412">
        <f t="shared" si="18"/>
        <v>0</v>
      </c>
      <c r="L184" s="412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416">
        <f>I187</f>
        <v>0</v>
      </c>
      <c r="J186" s="421">
        <f>J187</f>
        <v>0</v>
      </c>
      <c r="K186" s="417">
        <f>K187</f>
        <v>0</v>
      </c>
      <c r="L186" s="416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412">
        <f>SUM(I188:I190)</f>
        <v>0</v>
      </c>
      <c r="J187" s="420">
        <f>SUM(J188:J190)</f>
        <v>0</v>
      </c>
      <c r="K187" s="413">
        <f>SUM(K188:K190)</f>
        <v>0</v>
      </c>
      <c r="L187" s="412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11">
        <v>0</v>
      </c>
      <c r="J188" s="311">
        <v>0</v>
      </c>
      <c r="K188" s="311">
        <v>0</v>
      </c>
      <c r="L188" s="431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11">
        <v>0</v>
      </c>
      <c r="J190" s="311">
        <v>0</v>
      </c>
      <c r="K190" s="311">
        <v>0</v>
      </c>
      <c r="L190" s="431">
        <v>0</v>
      </c>
    </row>
    <row r="191" spans="1:12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412">
        <f>I192</f>
        <v>6000</v>
      </c>
      <c r="J191" s="420">
        <f>J192</f>
        <v>6000</v>
      </c>
      <c r="K191" s="413">
        <f>K192</f>
        <v>5947.05</v>
      </c>
      <c r="L191" s="412">
        <f>L192</f>
        <v>5947.05</v>
      </c>
    </row>
    <row r="192" spans="1:12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412">
        <f>SUM(I193:I196)</f>
        <v>6000</v>
      </c>
      <c r="J192" s="412">
        <f>SUM(J193:J196)</f>
        <v>6000</v>
      </c>
      <c r="K192" s="412">
        <f>SUM(K193:K196)</f>
        <v>5947.05</v>
      </c>
      <c r="L192" s="412">
        <f>SUM(L193:L196)</f>
        <v>5947.05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13">
        <v>0</v>
      </c>
      <c r="J193" s="313">
        <v>0</v>
      </c>
      <c r="K193" s="313">
        <v>0</v>
      </c>
      <c r="L193" s="431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11">
        <v>5200</v>
      </c>
      <c r="J194" s="313">
        <v>5200</v>
      </c>
      <c r="K194" s="313">
        <v>5185.96</v>
      </c>
      <c r="L194" s="313">
        <v>5185.96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customHeight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16" t="s">
        <v>137</v>
      </c>
      <c r="H196" s="310">
        <v>167</v>
      </c>
      <c r="I196" s="432">
        <v>800</v>
      </c>
      <c r="J196" s="433">
        <v>800</v>
      </c>
      <c r="K196" s="313">
        <v>761.09</v>
      </c>
      <c r="L196" s="313">
        <v>761.09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412">
        <f>I198</f>
        <v>0</v>
      </c>
      <c r="J197" s="422">
        <f>J198</f>
        <v>0</v>
      </c>
      <c r="K197" s="414">
        <f>K198</f>
        <v>0</v>
      </c>
      <c r="L197" s="415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416">
        <f>SUM(I199:I201)</f>
        <v>0</v>
      </c>
      <c r="J198" s="420">
        <f>SUM(J199:J201)</f>
        <v>0</v>
      </c>
      <c r="K198" s="413">
        <f>SUM(K199:K201)</f>
        <v>0</v>
      </c>
      <c r="L198" s="412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13">
        <v>0</v>
      </c>
      <c r="J199" s="313">
        <v>0</v>
      </c>
      <c r="K199" s="313">
        <v>0</v>
      </c>
      <c r="L199" s="431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412">
        <f t="shared" ref="I202:L203" si="19">I203</f>
        <v>0</v>
      </c>
      <c r="J202" s="420">
        <f t="shared" si="19"/>
        <v>0</v>
      </c>
      <c r="K202" s="413">
        <f t="shared" si="19"/>
        <v>0</v>
      </c>
      <c r="L202" s="412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413">
        <f t="shared" si="19"/>
        <v>0</v>
      </c>
      <c r="J203" s="413">
        <f t="shared" si="19"/>
        <v>0</v>
      </c>
      <c r="K203" s="413">
        <f t="shared" si="19"/>
        <v>0</v>
      </c>
      <c r="L203" s="413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412">
        <f t="shared" ref="I205:L206" si="20">I206</f>
        <v>0</v>
      </c>
      <c r="J205" s="422">
        <f t="shared" si="20"/>
        <v>0</v>
      </c>
      <c r="K205" s="414">
        <f t="shared" si="20"/>
        <v>0</v>
      </c>
      <c r="L205" s="415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416">
        <f t="shared" si="20"/>
        <v>0</v>
      </c>
      <c r="J206" s="420">
        <f t="shared" si="20"/>
        <v>0</v>
      </c>
      <c r="K206" s="413">
        <f t="shared" si="20"/>
        <v>0</v>
      </c>
      <c r="L206" s="412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412">
        <f>SUM(I208:I211)</f>
        <v>0</v>
      </c>
      <c r="J207" s="421">
        <f>SUM(J208:J211)</f>
        <v>0</v>
      </c>
      <c r="K207" s="417">
        <f>SUM(K208:K211)</f>
        <v>0</v>
      </c>
      <c r="L207" s="416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13">
        <v>0</v>
      </c>
      <c r="J211" s="313">
        <v>0</v>
      </c>
      <c r="K211" s="313">
        <v>0</v>
      </c>
      <c r="L211" s="431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412">
        <f>SUM(I213+I216)</f>
        <v>0</v>
      </c>
      <c r="J212" s="420">
        <f>SUM(J213+J216)</f>
        <v>0</v>
      </c>
      <c r="K212" s="413">
        <f>SUM(K213+K216)</f>
        <v>0</v>
      </c>
      <c r="L212" s="412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416">
        <f t="shared" ref="I213:L214" si="21">I214</f>
        <v>0</v>
      </c>
      <c r="J213" s="421">
        <f t="shared" si="21"/>
        <v>0</v>
      </c>
      <c r="K213" s="417">
        <f t="shared" si="21"/>
        <v>0</v>
      </c>
      <c r="L213" s="416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412">
        <f t="shared" si="21"/>
        <v>0</v>
      </c>
      <c r="J214" s="420">
        <f t="shared" si="21"/>
        <v>0</v>
      </c>
      <c r="K214" s="413">
        <f t="shared" si="21"/>
        <v>0</v>
      </c>
      <c r="L214" s="412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431">
        <v>0</v>
      </c>
      <c r="J215" s="431">
        <v>0</v>
      </c>
      <c r="K215" s="431">
        <v>0</v>
      </c>
      <c r="L215" s="431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412">
        <f>I217</f>
        <v>0</v>
      </c>
      <c r="J216" s="420">
        <f>J217</f>
        <v>0</v>
      </c>
      <c r="K216" s="413">
        <f>K217</f>
        <v>0</v>
      </c>
      <c r="L216" s="412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412">
        <f t="shared" ref="I217:P217" si="22">SUM(I218:I223)</f>
        <v>0</v>
      </c>
      <c r="J217" s="412">
        <f t="shared" si="22"/>
        <v>0</v>
      </c>
      <c r="K217" s="412">
        <f t="shared" si="22"/>
        <v>0</v>
      </c>
      <c r="L217" s="412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13">
        <v>0</v>
      </c>
      <c r="J218" s="313">
        <v>0</v>
      </c>
      <c r="K218" s="313">
        <v>0</v>
      </c>
      <c r="L218" s="431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13">
        <v>0</v>
      </c>
      <c r="J221" s="313">
        <v>0</v>
      </c>
      <c r="K221" s="313">
        <v>0</v>
      </c>
      <c r="L221" s="431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13">
        <v>0</v>
      </c>
      <c r="J223" s="313">
        <v>0</v>
      </c>
      <c r="K223" s="313">
        <v>0</v>
      </c>
      <c r="L223" s="431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416">
        <f t="shared" ref="I224:L226" si="23">I225</f>
        <v>0</v>
      </c>
      <c r="J224" s="421">
        <f t="shared" si="23"/>
        <v>0</v>
      </c>
      <c r="K224" s="417">
        <f t="shared" si="23"/>
        <v>0</v>
      </c>
      <c r="L224" s="417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418">
        <f t="shared" si="23"/>
        <v>0</v>
      </c>
      <c r="J225" s="426">
        <f t="shared" si="23"/>
        <v>0</v>
      </c>
      <c r="K225" s="419">
        <f t="shared" si="23"/>
        <v>0</v>
      </c>
      <c r="L225" s="419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412">
        <f t="shared" si="23"/>
        <v>0</v>
      </c>
      <c r="J226" s="420">
        <f t="shared" si="23"/>
        <v>0</v>
      </c>
      <c r="K226" s="413">
        <f t="shared" si="23"/>
        <v>0</v>
      </c>
      <c r="L226" s="413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412">
        <f t="shared" ref="I228:L229" si="24">I229</f>
        <v>0</v>
      </c>
      <c r="J228" s="412">
        <f t="shared" si="24"/>
        <v>0</v>
      </c>
      <c r="K228" s="412">
        <f t="shared" si="24"/>
        <v>0</v>
      </c>
      <c r="L228" s="412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412">
        <f t="shared" si="24"/>
        <v>0</v>
      </c>
      <c r="J229" s="412">
        <f t="shared" si="24"/>
        <v>0</v>
      </c>
      <c r="K229" s="412">
        <f t="shared" si="24"/>
        <v>0</v>
      </c>
      <c r="L229" s="412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412">
        <f>SUM(I231:I233)</f>
        <v>0</v>
      </c>
      <c r="J230" s="412">
        <f>SUM(J231:J233)</f>
        <v>0</v>
      </c>
      <c r="K230" s="412">
        <f>SUM(K231:K233)</f>
        <v>0</v>
      </c>
      <c r="L230" s="412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412">
        <f>SUM(I235+I267)</f>
        <v>0</v>
      </c>
      <c r="J234" s="420">
        <f>SUM(J235+J267)</f>
        <v>0</v>
      </c>
      <c r="K234" s="413">
        <f>SUM(K235+K267)</f>
        <v>0</v>
      </c>
      <c r="L234" s="413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418">
        <f>SUM(I236+I245+I249+I253+I257+I260+I263)</f>
        <v>0</v>
      </c>
      <c r="J235" s="426">
        <f>SUM(J236+J245+J249+J253+J257+J260+J263)</f>
        <v>0</v>
      </c>
      <c r="K235" s="419">
        <f>SUM(K236+K245+K249+K253+K257+K260+K263)</f>
        <v>0</v>
      </c>
      <c r="L235" s="419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418">
        <f>I237</f>
        <v>0</v>
      </c>
      <c r="J236" s="418">
        <f>J237</f>
        <v>0</v>
      </c>
      <c r="K236" s="418">
        <f>K237</f>
        <v>0</v>
      </c>
      <c r="L236" s="418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412">
        <f>SUM(I238:I238)</f>
        <v>0</v>
      </c>
      <c r="J237" s="420">
        <f>SUM(J238:J238)</f>
        <v>0</v>
      </c>
      <c r="K237" s="413">
        <f>SUM(K238:K238)</f>
        <v>0</v>
      </c>
      <c r="L237" s="413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412">
        <f>SUM(I240:I241)</f>
        <v>0</v>
      </c>
      <c r="J239" s="412">
        <f>SUM(J240:J241)</f>
        <v>0</v>
      </c>
      <c r="K239" s="412">
        <f>SUM(K240:K241)</f>
        <v>0</v>
      </c>
      <c r="L239" s="412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412">
        <f>SUM(I243:I244)</f>
        <v>0</v>
      </c>
      <c r="J242" s="412">
        <f>SUM(J243:J244)</f>
        <v>0</v>
      </c>
      <c r="K242" s="412">
        <f>SUM(K243:K244)</f>
        <v>0</v>
      </c>
      <c r="L242" s="412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412">
        <f>I246</f>
        <v>0</v>
      </c>
      <c r="J245" s="412">
        <f>J246</f>
        <v>0</v>
      </c>
      <c r="K245" s="412">
        <f>K246</f>
        <v>0</v>
      </c>
      <c r="L245" s="412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412">
        <f>SUM(I247:I248)</f>
        <v>0</v>
      </c>
      <c r="J246" s="420">
        <f>SUM(J247:J248)</f>
        <v>0</v>
      </c>
      <c r="K246" s="413">
        <f>SUM(K247:K248)</f>
        <v>0</v>
      </c>
      <c r="L246" s="413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416">
        <f>I250</f>
        <v>0</v>
      </c>
      <c r="J249" s="421">
        <f>J250</f>
        <v>0</v>
      </c>
      <c r="K249" s="417">
        <f>K250</f>
        <v>0</v>
      </c>
      <c r="L249" s="417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412">
        <f>I251+I252</f>
        <v>0</v>
      </c>
      <c r="J250" s="412">
        <f>J251+J252</f>
        <v>0</v>
      </c>
      <c r="K250" s="412">
        <f>K251+K252</f>
        <v>0</v>
      </c>
      <c r="L250" s="412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431">
        <v>0</v>
      </c>
      <c r="J252" s="428">
        <v>0</v>
      </c>
      <c r="K252" s="431">
        <v>0</v>
      </c>
      <c r="L252" s="431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412">
        <f>I254</f>
        <v>0</v>
      </c>
      <c r="J253" s="413">
        <f>J254</f>
        <v>0</v>
      </c>
      <c r="K253" s="412">
        <f>K254</f>
        <v>0</v>
      </c>
      <c r="L253" s="413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416">
        <f>SUM(I255:I256)</f>
        <v>0</v>
      </c>
      <c r="J254" s="421">
        <f>SUM(J255:J256)</f>
        <v>0</v>
      </c>
      <c r="K254" s="417">
        <f>SUM(K255:K256)</f>
        <v>0</v>
      </c>
      <c r="L254" s="417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412">
        <f t="shared" ref="I257:L258" si="25">I258</f>
        <v>0</v>
      </c>
      <c r="J257" s="420">
        <f t="shared" si="25"/>
        <v>0</v>
      </c>
      <c r="K257" s="413">
        <f t="shared" si="25"/>
        <v>0</v>
      </c>
      <c r="L257" s="413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413">
        <f t="shared" si="25"/>
        <v>0</v>
      </c>
      <c r="J258" s="420">
        <f t="shared" si="25"/>
        <v>0</v>
      </c>
      <c r="K258" s="413">
        <f t="shared" si="25"/>
        <v>0</v>
      </c>
      <c r="L258" s="413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431">
        <v>0</v>
      </c>
      <c r="J259" s="431">
        <v>0</v>
      </c>
      <c r="K259" s="431">
        <v>0</v>
      </c>
      <c r="L259" s="431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412">
        <f t="shared" ref="I260:L261" si="26">I261</f>
        <v>0</v>
      </c>
      <c r="J260" s="420">
        <f t="shared" si="26"/>
        <v>0</v>
      </c>
      <c r="K260" s="413">
        <f t="shared" si="26"/>
        <v>0</v>
      </c>
      <c r="L260" s="413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412">
        <f t="shared" si="26"/>
        <v>0</v>
      </c>
      <c r="J261" s="420">
        <f t="shared" si="26"/>
        <v>0</v>
      </c>
      <c r="K261" s="413">
        <f t="shared" si="26"/>
        <v>0</v>
      </c>
      <c r="L261" s="413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431">
        <v>0</v>
      </c>
      <c r="J262" s="431">
        <v>0</v>
      </c>
      <c r="K262" s="431">
        <v>0</v>
      </c>
      <c r="L262" s="431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412">
        <f>I264</f>
        <v>0</v>
      </c>
      <c r="J263" s="420">
        <f>J264</f>
        <v>0</v>
      </c>
      <c r="K263" s="413">
        <f>K264</f>
        <v>0</v>
      </c>
      <c r="L263" s="413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412">
        <f>I265+I266</f>
        <v>0</v>
      </c>
      <c r="J264" s="412">
        <f>J265+J266</f>
        <v>0</v>
      </c>
      <c r="K264" s="412">
        <f>K265+K266</f>
        <v>0</v>
      </c>
      <c r="L264" s="412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412">
        <f>SUM(I268+I277+I281+I285+I289+I292+I295)</f>
        <v>0</v>
      </c>
      <c r="J267" s="420">
        <f>SUM(J268+J277+J281+J285+J289+J292+J295)</f>
        <v>0</v>
      </c>
      <c r="K267" s="413">
        <f>SUM(K268+K277+K281+K285+K289+K292+K295)</f>
        <v>0</v>
      </c>
      <c r="L267" s="413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412">
        <f>I269</f>
        <v>0</v>
      </c>
      <c r="J268" s="412">
        <f>J269</f>
        <v>0</v>
      </c>
      <c r="K268" s="412">
        <f>K269</f>
        <v>0</v>
      </c>
      <c r="L268" s="412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412">
        <f>SUM(I270)</f>
        <v>0</v>
      </c>
      <c r="J269" s="412">
        <f>SUM(J270)</f>
        <v>0</v>
      </c>
      <c r="K269" s="412">
        <f>SUM(K270)</f>
        <v>0</v>
      </c>
      <c r="L269" s="412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412">
        <f>SUM(I272:I273)</f>
        <v>0</v>
      </c>
      <c r="J271" s="412">
        <f>SUM(J272:J273)</f>
        <v>0</v>
      </c>
      <c r="K271" s="412">
        <f>SUM(K272:K273)</f>
        <v>0</v>
      </c>
      <c r="L271" s="412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412">
        <f>SUM(I275:I276)</f>
        <v>0</v>
      </c>
      <c r="J274" s="412">
        <f>SUM(J275:J276)</f>
        <v>0</v>
      </c>
      <c r="K274" s="412">
        <f>SUM(K275:K276)</f>
        <v>0</v>
      </c>
      <c r="L274" s="412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412">
        <f>I278</f>
        <v>0</v>
      </c>
      <c r="J277" s="413">
        <f>J278</f>
        <v>0</v>
      </c>
      <c r="K277" s="412">
        <f>K278</f>
        <v>0</v>
      </c>
      <c r="L277" s="413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416">
        <f>SUM(I279:I280)</f>
        <v>0</v>
      </c>
      <c r="J278" s="421">
        <f>SUM(J279:J280)</f>
        <v>0</v>
      </c>
      <c r="K278" s="417">
        <f>SUM(K279:K280)</f>
        <v>0</v>
      </c>
      <c r="L278" s="417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412">
        <f>I282</f>
        <v>0</v>
      </c>
      <c r="J281" s="420">
        <f>J282</f>
        <v>0</v>
      </c>
      <c r="K281" s="413">
        <f>K282</f>
        <v>0</v>
      </c>
      <c r="L281" s="413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412">
        <f>I283+I284</f>
        <v>0</v>
      </c>
      <c r="J282" s="412">
        <f>J283+J284</f>
        <v>0</v>
      </c>
      <c r="K282" s="412">
        <f>K283+K284</f>
        <v>0</v>
      </c>
      <c r="L282" s="412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412">
        <f>I286</f>
        <v>0</v>
      </c>
      <c r="J285" s="420">
        <f>J286</f>
        <v>0</v>
      </c>
      <c r="K285" s="413">
        <f>K286</f>
        <v>0</v>
      </c>
      <c r="L285" s="413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412">
        <f>SUM(I287:I288)</f>
        <v>0</v>
      </c>
      <c r="J286" s="420">
        <f>SUM(J287:J288)</f>
        <v>0</v>
      </c>
      <c r="K286" s="413">
        <f>SUM(K287:K288)</f>
        <v>0</v>
      </c>
      <c r="L286" s="413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412">
        <f t="shared" ref="I289:L290" si="27">I290</f>
        <v>0</v>
      </c>
      <c r="J289" s="420">
        <f t="shared" si="27"/>
        <v>0</v>
      </c>
      <c r="K289" s="413">
        <f t="shared" si="27"/>
        <v>0</v>
      </c>
      <c r="L289" s="413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412">
        <f t="shared" si="27"/>
        <v>0</v>
      </c>
      <c r="J290" s="420">
        <f t="shared" si="27"/>
        <v>0</v>
      </c>
      <c r="K290" s="413">
        <f t="shared" si="27"/>
        <v>0</v>
      </c>
      <c r="L290" s="413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412">
        <f t="shared" ref="I292:L293" si="28">I293</f>
        <v>0</v>
      </c>
      <c r="J292" s="434">
        <f t="shared" si="28"/>
        <v>0</v>
      </c>
      <c r="K292" s="413">
        <f t="shared" si="28"/>
        <v>0</v>
      </c>
      <c r="L292" s="413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412">
        <f t="shared" si="28"/>
        <v>0</v>
      </c>
      <c r="J293" s="434">
        <f t="shared" si="28"/>
        <v>0</v>
      </c>
      <c r="K293" s="413">
        <f t="shared" si="28"/>
        <v>0</v>
      </c>
      <c r="L293" s="413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412">
        <f>I296</f>
        <v>0</v>
      </c>
      <c r="J295" s="434">
        <f>J296</f>
        <v>0</v>
      </c>
      <c r="K295" s="413">
        <f>K296</f>
        <v>0</v>
      </c>
      <c r="L295" s="413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412">
        <f>I297+I298</f>
        <v>0</v>
      </c>
      <c r="J296" s="412">
        <f>J297+J298</f>
        <v>0</v>
      </c>
      <c r="K296" s="412">
        <f>K297+K298</f>
        <v>0</v>
      </c>
      <c r="L296" s="412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412">
        <f>SUM(I300+I332)</f>
        <v>0</v>
      </c>
      <c r="J299" s="434">
        <f>SUM(J300+J332)</f>
        <v>0</v>
      </c>
      <c r="K299" s="413">
        <f>SUM(K300+K332)</f>
        <v>0</v>
      </c>
      <c r="L299" s="413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412">
        <f>SUM(I301+I310+I314+I318+I322+I325+I328)</f>
        <v>0</v>
      </c>
      <c r="J300" s="434">
        <f>SUM(J301+J310+J314+J318+J322+J325+J328)</f>
        <v>0</v>
      </c>
      <c r="K300" s="413">
        <f>SUM(K301+K310+K314+K318+K322+K325+K328)</f>
        <v>0</v>
      </c>
      <c r="L300" s="413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412">
        <f>SUM(I302+I304+I307)</f>
        <v>0</v>
      </c>
      <c r="J301" s="412">
        <f>SUM(J302+J304+J307)</f>
        <v>0</v>
      </c>
      <c r="K301" s="412">
        <f>SUM(K302+K304+K307)</f>
        <v>0</v>
      </c>
      <c r="L301" s="412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412">
        <f>SUM(I303:I303)</f>
        <v>0</v>
      </c>
      <c r="J302" s="434">
        <f>SUM(J303:J303)</f>
        <v>0</v>
      </c>
      <c r="K302" s="413">
        <f>SUM(K303:K303)</f>
        <v>0</v>
      </c>
      <c r="L302" s="413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412">
        <f>SUM(I305:I306)</f>
        <v>0</v>
      </c>
      <c r="J304" s="412">
        <f>SUM(J305:J306)</f>
        <v>0</v>
      </c>
      <c r="K304" s="412">
        <f>SUM(K305:K306)</f>
        <v>0</v>
      </c>
      <c r="L304" s="412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412">
        <f>SUM(I308:I309)</f>
        <v>0</v>
      </c>
      <c r="J307" s="412">
        <f>SUM(J308:J309)</f>
        <v>0</v>
      </c>
      <c r="K307" s="412">
        <f>SUM(K308:K309)</f>
        <v>0</v>
      </c>
      <c r="L307" s="412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412">
        <f>I311</f>
        <v>0</v>
      </c>
      <c r="J310" s="434">
        <f>J311</f>
        <v>0</v>
      </c>
      <c r="K310" s="413">
        <f>K311</f>
        <v>0</v>
      </c>
      <c r="L310" s="413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416">
        <f>SUM(I312:I313)</f>
        <v>0</v>
      </c>
      <c r="J311" s="435">
        <f>SUM(J312:J313)</f>
        <v>0</v>
      </c>
      <c r="K311" s="417">
        <f>SUM(K312:K313)</f>
        <v>0</v>
      </c>
      <c r="L311" s="417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412">
        <f>I315</f>
        <v>0</v>
      </c>
      <c r="J314" s="434">
        <f>J315</f>
        <v>0</v>
      </c>
      <c r="K314" s="413">
        <f>K315</f>
        <v>0</v>
      </c>
      <c r="L314" s="413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413">
        <f>I316+I317</f>
        <v>0</v>
      </c>
      <c r="J315" s="413">
        <f>J316+J317</f>
        <v>0</v>
      </c>
      <c r="K315" s="413">
        <f>K316+K317</f>
        <v>0</v>
      </c>
      <c r="L315" s="413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431">
        <v>0</v>
      </c>
      <c r="J316" s="431">
        <v>0</v>
      </c>
      <c r="K316" s="431">
        <v>0</v>
      </c>
      <c r="L316" s="430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412">
        <f>I319</f>
        <v>0</v>
      </c>
      <c r="J318" s="434">
        <f>J319</f>
        <v>0</v>
      </c>
      <c r="K318" s="413">
        <f>K319</f>
        <v>0</v>
      </c>
      <c r="L318" s="413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412">
        <f>SUM(I320:I321)</f>
        <v>0</v>
      </c>
      <c r="J319" s="412">
        <f>SUM(J320:J321)</f>
        <v>0</v>
      </c>
      <c r="K319" s="412">
        <f>SUM(K320:K321)</f>
        <v>0</v>
      </c>
      <c r="L319" s="412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13">
        <v>0</v>
      </c>
      <c r="J321" s="431">
        <v>0</v>
      </c>
      <c r="K321" s="431">
        <v>0</v>
      </c>
      <c r="L321" s="430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417">
        <f t="shared" ref="I322:L323" si="29">I323</f>
        <v>0</v>
      </c>
      <c r="J322" s="434">
        <f t="shared" si="29"/>
        <v>0</v>
      </c>
      <c r="K322" s="413">
        <f t="shared" si="29"/>
        <v>0</v>
      </c>
      <c r="L322" s="413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413">
        <f t="shared" si="29"/>
        <v>0</v>
      </c>
      <c r="J323" s="435">
        <f t="shared" si="29"/>
        <v>0</v>
      </c>
      <c r="K323" s="417">
        <f t="shared" si="29"/>
        <v>0</v>
      </c>
      <c r="L323" s="417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13">
        <v>0</v>
      </c>
      <c r="J324" s="431">
        <v>0</v>
      </c>
      <c r="K324" s="431">
        <v>0</v>
      </c>
      <c r="L324" s="430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413">
        <f t="shared" ref="I325:L326" si="30">I326</f>
        <v>0</v>
      </c>
      <c r="J325" s="434">
        <f t="shared" si="30"/>
        <v>0</v>
      </c>
      <c r="K325" s="413">
        <f t="shared" si="30"/>
        <v>0</v>
      </c>
      <c r="L325" s="413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412">
        <f t="shared" si="30"/>
        <v>0</v>
      </c>
      <c r="J326" s="434">
        <f t="shared" si="30"/>
        <v>0</v>
      </c>
      <c r="K326" s="413">
        <f t="shared" si="30"/>
        <v>0</v>
      </c>
      <c r="L326" s="413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431">
        <v>0</v>
      </c>
      <c r="J327" s="431">
        <v>0</v>
      </c>
      <c r="K327" s="431">
        <v>0</v>
      </c>
      <c r="L327" s="430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412">
        <f>I329</f>
        <v>0</v>
      </c>
      <c r="J328" s="434">
        <f>J329</f>
        <v>0</v>
      </c>
      <c r="K328" s="413">
        <f>K329</f>
        <v>0</v>
      </c>
      <c r="L328" s="413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412">
        <f>I330+I331</f>
        <v>0</v>
      </c>
      <c r="J329" s="412">
        <f>J330+J331</f>
        <v>0</v>
      </c>
      <c r="K329" s="412">
        <f>K330+K331</f>
        <v>0</v>
      </c>
      <c r="L329" s="412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431">
        <v>0</v>
      </c>
      <c r="J330" s="431">
        <v>0</v>
      </c>
      <c r="K330" s="431">
        <v>0</v>
      </c>
      <c r="L330" s="430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412">
        <f>SUM(I333+I342+I346+I350+I354+I357+I360)</f>
        <v>0</v>
      </c>
      <c r="J332" s="434">
        <f>SUM(J333+J342+J346+J350+J354+J357+J360)</f>
        <v>0</v>
      </c>
      <c r="K332" s="413">
        <f>SUM(K333+K342+K346+K350+K354+K357+K360)</f>
        <v>0</v>
      </c>
      <c r="L332" s="413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412">
        <f>I334</f>
        <v>0</v>
      </c>
      <c r="J333" s="434">
        <f>J334</f>
        <v>0</v>
      </c>
      <c r="K333" s="413">
        <f>K334</f>
        <v>0</v>
      </c>
      <c r="L333" s="413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412">
        <f t="shared" ref="I334:P334" si="31">SUM(I335:I335)</f>
        <v>0</v>
      </c>
      <c r="J334" s="412">
        <f t="shared" si="31"/>
        <v>0</v>
      </c>
      <c r="K334" s="412">
        <f t="shared" si="31"/>
        <v>0</v>
      </c>
      <c r="L334" s="412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431">
        <v>0</v>
      </c>
      <c r="J335" s="431">
        <v>0</v>
      </c>
      <c r="K335" s="431">
        <v>0</v>
      </c>
      <c r="L335" s="430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412">
        <f>SUM(I337:I338)</f>
        <v>0</v>
      </c>
      <c r="J336" s="412">
        <f>SUM(J337:J338)</f>
        <v>0</v>
      </c>
      <c r="K336" s="412">
        <f>SUM(K337:K338)</f>
        <v>0</v>
      </c>
      <c r="L336" s="412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431">
        <v>0</v>
      </c>
      <c r="J337" s="431">
        <v>0</v>
      </c>
      <c r="K337" s="431">
        <v>0</v>
      </c>
      <c r="L337" s="430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412">
        <f>SUM(I340:I341)</f>
        <v>0</v>
      </c>
      <c r="J339" s="412">
        <f>SUM(J340:J341)</f>
        <v>0</v>
      </c>
      <c r="K339" s="412">
        <f>SUM(K340:K341)</f>
        <v>0</v>
      </c>
      <c r="L339" s="412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14">
        <v>0</v>
      </c>
      <c r="J341" s="436">
        <v>0</v>
      </c>
      <c r="K341" s="314">
        <v>0</v>
      </c>
      <c r="L341" s="314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418">
        <f>I343</f>
        <v>0</v>
      </c>
      <c r="J342" s="437">
        <f>J343</f>
        <v>0</v>
      </c>
      <c r="K342" s="419">
        <f>K343</f>
        <v>0</v>
      </c>
      <c r="L342" s="419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412">
        <f>SUM(I344:I345)</f>
        <v>0</v>
      </c>
      <c r="J343" s="420">
        <f>SUM(J344:J345)</f>
        <v>0</v>
      </c>
      <c r="K343" s="413">
        <f>SUM(K344:K345)</f>
        <v>0</v>
      </c>
      <c r="L343" s="413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412">
        <f>I347</f>
        <v>0</v>
      </c>
      <c r="J346" s="420">
        <f>J347</f>
        <v>0</v>
      </c>
      <c r="K346" s="413">
        <f>K347</f>
        <v>0</v>
      </c>
      <c r="L346" s="413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412">
        <f>I348+I349</f>
        <v>0</v>
      </c>
      <c r="J347" s="412">
        <f>J348+J349</f>
        <v>0</v>
      </c>
      <c r="K347" s="412">
        <f>K348+K349</f>
        <v>0</v>
      </c>
      <c r="L347" s="412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431">
        <v>0</v>
      </c>
      <c r="J348" s="431">
        <v>0</v>
      </c>
      <c r="K348" s="431">
        <v>0</v>
      </c>
      <c r="L348" s="430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412">
        <f>I351</f>
        <v>0</v>
      </c>
      <c r="J350" s="420">
        <f>J351</f>
        <v>0</v>
      </c>
      <c r="K350" s="413">
        <f>K351</f>
        <v>0</v>
      </c>
      <c r="L350" s="413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416">
        <f>SUM(I352:I353)</f>
        <v>0</v>
      </c>
      <c r="J351" s="421">
        <f>SUM(J352:J353)</f>
        <v>0</v>
      </c>
      <c r="K351" s="417">
        <f>SUM(K352:K353)</f>
        <v>0</v>
      </c>
      <c r="L351" s="417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412">
        <f t="shared" ref="I354:L355" si="32">I355</f>
        <v>0</v>
      </c>
      <c r="J354" s="420">
        <f t="shared" si="32"/>
        <v>0</v>
      </c>
      <c r="K354" s="413">
        <f t="shared" si="32"/>
        <v>0</v>
      </c>
      <c r="L354" s="413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416">
        <f t="shared" si="32"/>
        <v>0</v>
      </c>
      <c r="J355" s="421">
        <f t="shared" si="32"/>
        <v>0</v>
      </c>
      <c r="K355" s="417">
        <f t="shared" si="32"/>
        <v>0</v>
      </c>
      <c r="L355" s="417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431">
        <v>0</v>
      </c>
      <c r="J356" s="431">
        <v>0</v>
      </c>
      <c r="K356" s="431">
        <v>0</v>
      </c>
      <c r="L356" s="430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412">
        <f t="shared" ref="I357:L358" si="33">I358</f>
        <v>0</v>
      </c>
      <c r="J357" s="420">
        <f t="shared" si="33"/>
        <v>0</v>
      </c>
      <c r="K357" s="413">
        <f t="shared" si="33"/>
        <v>0</v>
      </c>
      <c r="L357" s="413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412">
        <f t="shared" si="33"/>
        <v>0</v>
      </c>
      <c r="J358" s="420">
        <f t="shared" si="33"/>
        <v>0</v>
      </c>
      <c r="K358" s="413">
        <f t="shared" si="33"/>
        <v>0</v>
      </c>
      <c r="L358" s="413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431">
        <v>0</v>
      </c>
      <c r="J359" s="431">
        <v>0</v>
      </c>
      <c r="K359" s="431">
        <v>0</v>
      </c>
      <c r="L359" s="430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412">
        <f>I361</f>
        <v>0</v>
      </c>
      <c r="J360" s="420">
        <f>J361</f>
        <v>0</v>
      </c>
      <c r="K360" s="413">
        <f>K361</f>
        <v>0</v>
      </c>
      <c r="L360" s="413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412">
        <f>SUM(I362:I363)</f>
        <v>0</v>
      </c>
      <c r="J361" s="412">
        <f>SUM(J362:J363)</f>
        <v>0</v>
      </c>
      <c r="K361" s="412">
        <f>SUM(K362:K363)</f>
        <v>0</v>
      </c>
      <c r="L361" s="412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431">
        <v>0</v>
      </c>
      <c r="J362" s="431">
        <v>0</v>
      </c>
      <c r="K362" s="431">
        <v>0</v>
      </c>
      <c r="L362" s="430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423">
        <f>SUM(I30+I180)</f>
        <v>1005850</v>
      </c>
      <c r="J364" s="423">
        <f>SUM(J30+J180)</f>
        <v>1005850</v>
      </c>
      <c r="K364" s="423">
        <f>SUM(K30+K180)</f>
        <v>1000418.6000000001</v>
      </c>
      <c r="L364" s="423">
        <f>SUM(L30+L180)</f>
        <v>1000418.6000000001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19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20"/>
      <c r="I367" s="323" t="s">
        <v>215</v>
      </c>
      <c r="K367" s="574" t="s">
        <v>216</v>
      </c>
      <c r="L367" s="574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217</v>
      </c>
      <c r="I369" s="90"/>
      <c r="K369" s="319" t="s">
        <v>218</v>
      </c>
      <c r="L369" s="91"/>
    </row>
    <row r="370" spans="4:12" ht="24" customHeight="1">
      <c r="D370" s="575" t="s">
        <v>401</v>
      </c>
      <c r="E370" s="576"/>
      <c r="F370" s="576"/>
      <c r="G370" s="576"/>
      <c r="H370" s="92"/>
      <c r="I370" s="93" t="s">
        <v>215</v>
      </c>
      <c r="K370" s="574" t="s">
        <v>216</v>
      </c>
      <c r="L370" s="574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51181102362204722" top="0.74803149606299213" bottom="0.74803149606299213" header="0.31496062992125984" footer="0.31496062992125984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topLeftCell="A4" workbookViewId="0">
      <selection activeCell="Q23" sqref="Q23"/>
    </sheetView>
  </sheetViews>
  <sheetFormatPr defaultRowHeight="15"/>
  <cols>
    <col min="1" max="4" width="9.140625" style="394"/>
    <col min="5" max="5" width="11.7109375" style="394" customWidth="1"/>
    <col min="6" max="6" width="4.28515625" style="394" customWidth="1"/>
    <col min="7" max="8" width="9.140625" style="394"/>
    <col min="9" max="9" width="6.5703125" style="394" customWidth="1"/>
    <col min="10" max="10" width="9.140625" style="394"/>
    <col min="11" max="11" width="5.28515625" style="394" customWidth="1"/>
    <col min="12" max="12" width="7.140625" style="394" customWidth="1"/>
    <col min="13" max="13" width="7.5703125" style="394" customWidth="1"/>
    <col min="14" max="14" width="17.85546875" style="394" customWidth="1"/>
    <col min="15" max="256" width="9.140625" style="394"/>
  </cols>
  <sheetData>
    <row r="1" spans="1:19">
      <c r="L1" s="395"/>
      <c r="M1" s="395" t="s">
        <v>232</v>
      </c>
      <c r="N1" s="395"/>
      <c r="O1" s="395"/>
    </row>
    <row r="2" spans="1:19">
      <c r="L2" s="395"/>
      <c r="M2" s="395" t="s">
        <v>233</v>
      </c>
      <c r="N2" s="395"/>
      <c r="O2" s="395"/>
    </row>
    <row r="3" spans="1:19">
      <c r="B3" s="395"/>
      <c r="C3" s="395"/>
      <c r="D3" s="395"/>
      <c r="E3" s="395"/>
      <c r="F3" s="395"/>
      <c r="L3" s="395"/>
      <c r="M3" s="395" t="s">
        <v>234</v>
      </c>
      <c r="N3" s="395"/>
      <c r="O3" s="395"/>
    </row>
    <row r="4" spans="1:19">
      <c r="B4" s="396" t="s">
        <v>235</v>
      </c>
      <c r="C4" s="396"/>
      <c r="D4" s="396"/>
      <c r="E4" s="396"/>
      <c r="F4" s="396"/>
      <c r="G4" s="396"/>
      <c r="L4" s="395"/>
      <c r="M4" s="395" t="s">
        <v>236</v>
      </c>
      <c r="N4" s="395"/>
      <c r="O4" s="395"/>
    </row>
    <row r="5" spans="1:19">
      <c r="B5" s="619" t="s">
        <v>230</v>
      </c>
      <c r="C5" s="619"/>
      <c r="D5" s="619"/>
      <c r="E5" s="619"/>
      <c r="L5" s="395"/>
      <c r="M5" s="395" t="s">
        <v>237</v>
      </c>
      <c r="N5" s="395"/>
    </row>
    <row r="6" spans="1:19">
      <c r="B6" s="397"/>
      <c r="C6" s="397"/>
      <c r="D6" s="397"/>
      <c r="E6" s="397"/>
    </row>
    <row r="7" spans="1:19">
      <c r="B7" s="101" t="s">
        <v>238</v>
      </c>
      <c r="C7" s="396"/>
      <c r="D7" s="396"/>
      <c r="E7" s="396"/>
      <c r="F7" s="398"/>
      <c r="G7" s="398"/>
    </row>
    <row r="8" spans="1:19">
      <c r="B8" s="620" t="s">
        <v>239</v>
      </c>
      <c r="C8" s="620"/>
      <c r="D8" s="620"/>
      <c r="E8" s="620"/>
    </row>
    <row r="9" spans="1:19">
      <c r="A9" s="102"/>
      <c r="B9" s="621"/>
      <c r="C9" s="621"/>
      <c r="D9" s="621"/>
      <c r="E9" s="621"/>
      <c r="F9" s="102"/>
      <c r="G9" s="102"/>
      <c r="H9" s="102"/>
      <c r="I9" s="102"/>
      <c r="J9" s="102"/>
      <c r="K9" s="102"/>
      <c r="L9" s="102"/>
      <c r="M9" s="619" t="s">
        <v>465</v>
      </c>
      <c r="N9" s="619"/>
    </row>
    <row r="10" spans="1:19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9">
      <c r="A11" s="622" t="s">
        <v>466</v>
      </c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102"/>
      <c r="N11" s="102"/>
    </row>
    <row r="12" spans="1:19">
      <c r="M12" s="618"/>
      <c r="N12" s="618"/>
    </row>
    <row r="13" spans="1:19">
      <c r="D13" s="623" t="s">
        <v>476</v>
      </c>
      <c r="E13" s="624"/>
    </row>
    <row r="14" spans="1:19">
      <c r="D14" s="332"/>
      <c r="E14" s="104"/>
    </row>
    <row r="15" spans="1:19">
      <c r="J15" s="399"/>
      <c r="N15" s="105" t="s">
        <v>240</v>
      </c>
      <c r="P15" s="400"/>
      <c r="Q15" s="400"/>
      <c r="R15" s="400"/>
      <c r="S15" s="400"/>
    </row>
    <row r="16" spans="1:19">
      <c r="A16" s="401"/>
      <c r="B16" s="402"/>
      <c r="C16" s="402"/>
      <c r="D16" s="403"/>
      <c r="E16" s="625" t="s">
        <v>241</v>
      </c>
      <c r="F16" s="626"/>
      <c r="G16" s="627"/>
      <c r="H16" s="106" t="s">
        <v>242</v>
      </c>
      <c r="I16" s="403"/>
      <c r="J16" s="625" t="s">
        <v>243</v>
      </c>
      <c r="K16" s="627"/>
      <c r="L16" s="628"/>
      <c r="M16" s="629"/>
      <c r="N16" s="331" t="s">
        <v>244</v>
      </c>
      <c r="P16" s="400"/>
      <c r="Q16" s="400"/>
      <c r="R16" s="400"/>
      <c r="S16" s="400"/>
    </row>
    <row r="17" spans="1:19">
      <c r="A17" s="404"/>
      <c r="B17" s="621" t="s">
        <v>245</v>
      </c>
      <c r="C17" s="621"/>
      <c r="D17" s="405"/>
      <c r="E17" s="630" t="s">
        <v>246</v>
      </c>
      <c r="F17" s="631"/>
      <c r="G17" s="632"/>
      <c r="H17" s="633" t="s">
        <v>247</v>
      </c>
      <c r="I17" s="634"/>
      <c r="J17" s="633" t="s">
        <v>248</v>
      </c>
      <c r="K17" s="634"/>
      <c r="L17" s="633" t="s">
        <v>249</v>
      </c>
      <c r="M17" s="635"/>
      <c r="N17" s="107" t="s">
        <v>250</v>
      </c>
      <c r="P17" s="108"/>
      <c r="Q17" s="400"/>
      <c r="R17" s="400"/>
      <c r="S17" s="400"/>
    </row>
    <row r="18" spans="1:19">
      <c r="A18" s="404"/>
      <c r="B18" s="400"/>
      <c r="C18" s="400"/>
      <c r="D18" s="405"/>
      <c r="E18" s="636" t="s">
        <v>251</v>
      </c>
      <c r="F18" s="625" t="s">
        <v>252</v>
      </c>
      <c r="G18" s="627"/>
      <c r="H18" s="633" t="s">
        <v>253</v>
      </c>
      <c r="I18" s="634"/>
      <c r="J18" s="109" t="s">
        <v>254</v>
      </c>
      <c r="K18" s="405"/>
      <c r="L18" s="633" t="s">
        <v>248</v>
      </c>
      <c r="M18" s="635"/>
      <c r="N18" s="107" t="s">
        <v>253</v>
      </c>
      <c r="P18" s="400"/>
      <c r="Q18" s="108"/>
      <c r="R18" s="108"/>
      <c r="S18" s="400"/>
    </row>
    <row r="19" spans="1:19">
      <c r="A19" s="406"/>
      <c r="B19" s="398"/>
      <c r="C19" s="398"/>
      <c r="D19" s="407"/>
      <c r="E19" s="637"/>
      <c r="F19" s="630" t="s">
        <v>255</v>
      </c>
      <c r="G19" s="632"/>
      <c r="H19" s="630" t="s">
        <v>256</v>
      </c>
      <c r="I19" s="632"/>
      <c r="J19" s="630" t="s">
        <v>256</v>
      </c>
      <c r="K19" s="632"/>
      <c r="L19" s="638"/>
      <c r="M19" s="639"/>
      <c r="N19" s="107" t="s">
        <v>256</v>
      </c>
      <c r="P19" s="400"/>
      <c r="Q19" s="400"/>
      <c r="R19" s="400"/>
      <c r="S19" s="400"/>
    </row>
    <row r="20" spans="1:19">
      <c r="A20" s="648" t="s">
        <v>257</v>
      </c>
      <c r="B20" s="649"/>
      <c r="C20" s="649"/>
      <c r="D20" s="650"/>
      <c r="E20" s="640" t="s">
        <v>258</v>
      </c>
      <c r="F20" s="628" t="s">
        <v>258</v>
      </c>
      <c r="G20" s="645"/>
      <c r="H20" s="628" t="s">
        <v>258</v>
      </c>
      <c r="I20" s="645"/>
      <c r="J20" s="628" t="s">
        <v>258</v>
      </c>
      <c r="K20" s="645"/>
      <c r="L20" s="628" t="s">
        <v>258</v>
      </c>
      <c r="M20" s="645"/>
      <c r="N20" s="640"/>
      <c r="P20" s="400"/>
      <c r="Q20" s="400"/>
      <c r="R20" s="400"/>
      <c r="S20" s="400"/>
    </row>
    <row r="21" spans="1:19">
      <c r="A21" s="651"/>
      <c r="B21" s="652"/>
      <c r="C21" s="652"/>
      <c r="D21" s="653"/>
      <c r="E21" s="641"/>
      <c r="F21" s="638"/>
      <c r="G21" s="654"/>
      <c r="H21" s="638"/>
      <c r="I21" s="654"/>
      <c r="J21" s="638"/>
      <c r="K21" s="654"/>
      <c r="L21" s="638"/>
      <c r="M21" s="654"/>
      <c r="N21" s="641"/>
    </row>
    <row r="22" spans="1:19" ht="29.25" customHeight="1">
      <c r="A22" s="642" t="s">
        <v>259</v>
      </c>
      <c r="B22" s="643"/>
      <c r="C22" s="643"/>
      <c r="D22" s="644"/>
      <c r="E22" s="408">
        <v>10900</v>
      </c>
      <c r="F22" s="628">
        <v>10900</v>
      </c>
      <c r="G22" s="645"/>
      <c r="H22" s="646">
        <f>276+200+300+300+1530+799+1619+875+1263+1432</f>
        <v>8594</v>
      </c>
      <c r="I22" s="647"/>
      <c r="J22" s="646">
        <f>276+200+600+813.46+1364.84+150.7+599.25+1595.46+971.81+2022.48</f>
        <v>8594</v>
      </c>
      <c r="K22" s="647"/>
      <c r="L22" s="646">
        <f>J22</f>
        <v>8594</v>
      </c>
      <c r="M22" s="647"/>
      <c r="N22" s="409">
        <f>H22-J22</f>
        <v>0</v>
      </c>
    </row>
    <row r="23" spans="1:19" ht="28.5" customHeight="1">
      <c r="A23" s="642" t="s">
        <v>260</v>
      </c>
      <c r="B23" s="643"/>
      <c r="C23" s="643"/>
      <c r="D23" s="644"/>
      <c r="E23" s="408"/>
      <c r="F23" s="628"/>
      <c r="G23" s="645"/>
      <c r="H23" s="628"/>
      <c r="I23" s="645"/>
      <c r="J23" s="628"/>
      <c r="K23" s="645"/>
      <c r="L23" s="628"/>
      <c r="M23" s="645"/>
      <c r="N23" s="408">
        <f>H23-J23</f>
        <v>0</v>
      </c>
    </row>
    <row r="24" spans="1:19" ht="28.5" customHeight="1">
      <c r="A24" s="655" t="s">
        <v>261</v>
      </c>
      <c r="B24" s="656"/>
      <c r="C24" s="656"/>
      <c r="D24" s="657"/>
      <c r="E24" s="408">
        <v>20300</v>
      </c>
      <c r="F24" s="628">
        <v>20300</v>
      </c>
      <c r="G24" s="645"/>
      <c r="H24" s="628">
        <f>514.4+443.44+836.71+1489.15+2145.23+1839.22+2477.84+1686.38+1067.12+1460.92+2508.42+1905.75</f>
        <v>18374.580000000002</v>
      </c>
      <c r="I24" s="645"/>
      <c r="J24" s="646">
        <f>493.69+1100.51+809.96+1766+1724.43+1586.77+1533.24+1283.32+42.9+1519.3+380.77+2138.16+3995.53</f>
        <v>18374.579999999998</v>
      </c>
      <c r="K24" s="647"/>
      <c r="L24" s="646">
        <f>J24</f>
        <v>18374.579999999998</v>
      </c>
      <c r="M24" s="647"/>
      <c r="N24" s="408">
        <f>H24-J24</f>
        <v>0</v>
      </c>
    </row>
    <row r="25" spans="1:19" ht="26.25" customHeight="1">
      <c r="A25" s="660" t="s">
        <v>262</v>
      </c>
      <c r="B25" s="661"/>
      <c r="C25" s="661"/>
      <c r="D25" s="662"/>
      <c r="E25" s="408"/>
      <c r="F25" s="663"/>
      <c r="G25" s="664"/>
      <c r="H25" s="663"/>
      <c r="I25" s="664"/>
      <c r="J25" s="663"/>
      <c r="K25" s="664"/>
      <c r="L25" s="663"/>
      <c r="M25" s="664"/>
      <c r="N25" s="408">
        <f>(H25-J25)</f>
        <v>0</v>
      </c>
    </row>
    <row r="26" spans="1:19" ht="27" customHeight="1">
      <c r="A26" s="660" t="s">
        <v>263</v>
      </c>
      <c r="B26" s="661"/>
      <c r="C26" s="661"/>
      <c r="D26" s="662"/>
      <c r="E26" s="408"/>
      <c r="F26" s="663"/>
      <c r="G26" s="664"/>
      <c r="H26" s="663"/>
      <c r="I26" s="664"/>
      <c r="J26" s="663"/>
      <c r="K26" s="664"/>
      <c r="L26" s="663"/>
      <c r="M26" s="664"/>
      <c r="N26" s="408">
        <f>(H26-J26)</f>
        <v>0</v>
      </c>
    </row>
    <row r="27" spans="1:19">
      <c r="A27" s="668" t="s">
        <v>264</v>
      </c>
      <c r="B27" s="669"/>
      <c r="C27" s="669"/>
      <c r="D27" s="670"/>
      <c r="E27" s="640">
        <f>(E22+E23+E24+E26)</f>
        <v>31200</v>
      </c>
      <c r="F27" s="628">
        <f>(F22+F23+F24+F26)</f>
        <v>31200</v>
      </c>
      <c r="G27" s="645"/>
      <c r="H27" s="628">
        <f>(H22+H23+H24+H26)</f>
        <v>26968.58</v>
      </c>
      <c r="I27" s="645"/>
      <c r="J27" s="646">
        <f>(J22+J23+J24+J26)</f>
        <v>26968.579999999998</v>
      </c>
      <c r="K27" s="647"/>
      <c r="L27" s="646">
        <f>(L22+L23+L24+L26)</f>
        <v>26968.579999999998</v>
      </c>
      <c r="M27" s="647"/>
      <c r="N27" s="640" t="s">
        <v>258</v>
      </c>
    </row>
    <row r="28" spans="1:19" ht="11.25" customHeight="1">
      <c r="A28" s="671"/>
      <c r="B28" s="672"/>
      <c r="C28" s="672"/>
      <c r="D28" s="673"/>
      <c r="E28" s="667"/>
      <c r="F28" s="638"/>
      <c r="G28" s="654"/>
      <c r="H28" s="638"/>
      <c r="I28" s="654"/>
      <c r="J28" s="658"/>
      <c r="K28" s="659"/>
      <c r="L28" s="658"/>
      <c r="M28" s="659"/>
      <c r="N28" s="667"/>
    </row>
    <row r="29" spans="1:19">
      <c r="A29" s="668" t="s">
        <v>265</v>
      </c>
      <c r="B29" s="669"/>
      <c r="C29" s="669"/>
      <c r="D29" s="670"/>
      <c r="E29" s="640" t="s">
        <v>258</v>
      </c>
      <c r="F29" s="628" t="s">
        <v>258</v>
      </c>
      <c r="G29" s="645"/>
      <c r="H29" s="628" t="s">
        <v>258</v>
      </c>
      <c r="I29" s="645"/>
      <c r="J29" s="628" t="s">
        <v>258</v>
      </c>
      <c r="K29" s="645"/>
      <c r="L29" s="628" t="s">
        <v>258</v>
      </c>
      <c r="M29" s="645"/>
      <c r="N29" s="674">
        <f>(N22+N23+N24+N26)</f>
        <v>0</v>
      </c>
    </row>
    <row r="30" spans="1:19">
      <c r="A30" s="671"/>
      <c r="B30" s="672"/>
      <c r="C30" s="672"/>
      <c r="D30" s="673"/>
      <c r="E30" s="641"/>
      <c r="F30" s="638"/>
      <c r="G30" s="654"/>
      <c r="H30" s="638"/>
      <c r="I30" s="654"/>
      <c r="J30" s="638"/>
      <c r="K30" s="654"/>
      <c r="L30" s="638"/>
      <c r="M30" s="654"/>
      <c r="N30" s="675"/>
    </row>
    <row r="31" spans="1:19">
      <c r="A31" s="400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2" spans="1:19">
      <c r="A32" s="397" t="s">
        <v>212</v>
      </c>
      <c r="B32" s="397"/>
      <c r="C32" s="397"/>
      <c r="D32" s="397"/>
      <c r="E32" s="397"/>
      <c r="F32" s="400"/>
      <c r="G32" s="397"/>
      <c r="H32" s="666"/>
      <c r="I32" s="666"/>
      <c r="J32" s="397"/>
      <c r="K32" s="623" t="s">
        <v>213</v>
      </c>
      <c r="L32" s="666"/>
      <c r="M32" s="666"/>
      <c r="N32" s="666"/>
    </row>
    <row r="33" spans="1:14">
      <c r="A33" s="397"/>
      <c r="B33" s="397"/>
      <c r="C33" s="397"/>
      <c r="D33" s="397"/>
      <c r="E33" s="397"/>
      <c r="F33" s="400"/>
      <c r="G33" s="397"/>
      <c r="H33" s="676" t="s">
        <v>215</v>
      </c>
      <c r="I33" s="676"/>
      <c r="J33" s="397"/>
      <c r="K33" s="676" t="s">
        <v>216</v>
      </c>
      <c r="L33" s="676"/>
      <c r="M33" s="676"/>
      <c r="N33" s="676"/>
    </row>
    <row r="34" spans="1:14">
      <c r="A34" s="400"/>
      <c r="B34" s="400"/>
      <c r="C34" s="400"/>
      <c r="D34" s="400"/>
      <c r="E34" s="400"/>
      <c r="F34" s="400"/>
      <c r="G34" s="410"/>
      <c r="H34" s="410"/>
      <c r="I34" s="410"/>
      <c r="J34" s="410"/>
      <c r="K34" s="410"/>
      <c r="L34" s="410"/>
      <c r="M34" s="410"/>
      <c r="N34" s="410"/>
    </row>
    <row r="35" spans="1:14">
      <c r="A35" s="665" t="s">
        <v>266</v>
      </c>
      <c r="B35" s="665"/>
      <c r="C35" s="665"/>
      <c r="D35" s="665"/>
      <c r="E35" s="400"/>
      <c r="F35" s="400"/>
      <c r="G35" s="397"/>
      <c r="H35" s="666"/>
      <c r="I35" s="666"/>
      <c r="J35" s="397"/>
      <c r="K35" s="623" t="s">
        <v>218</v>
      </c>
      <c r="L35" s="666"/>
      <c r="M35" s="666"/>
      <c r="N35" s="666"/>
    </row>
    <row r="36" spans="1:14">
      <c r="A36" s="400"/>
      <c r="B36" s="400"/>
      <c r="C36" s="400"/>
      <c r="D36" s="400"/>
      <c r="E36" s="400"/>
      <c r="F36" s="400"/>
      <c r="G36" s="397" t="s">
        <v>267</v>
      </c>
      <c r="H36" s="676" t="s">
        <v>215</v>
      </c>
      <c r="I36" s="676"/>
      <c r="J36" s="397"/>
      <c r="K36" s="676" t="s">
        <v>216</v>
      </c>
      <c r="L36" s="676"/>
      <c r="M36" s="676"/>
      <c r="N36" s="676"/>
    </row>
    <row r="37" spans="1:14">
      <c r="H37" s="411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8:E8"/>
    <mergeCell ref="B9:E9"/>
    <mergeCell ref="M9:N9"/>
    <mergeCell ref="A11:L11"/>
  </mergeCells>
  <pageMargins left="0.11811023622047245" right="0.11811023622047245" top="0.15748031496062992" bottom="0.15748031496062992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topLeftCell="A4" workbookViewId="0">
      <selection activeCell="F12" sqref="F12"/>
    </sheetView>
  </sheetViews>
  <sheetFormatPr defaultRowHeight="15"/>
  <cols>
    <col min="1" max="1" width="5.7109375" style="110" customWidth="1"/>
    <col min="2" max="2" width="13.7109375" style="110" customWidth="1"/>
    <col min="3" max="3" width="30.42578125" style="111" customWidth="1"/>
    <col min="4" max="4" width="14.5703125" style="111" customWidth="1"/>
    <col min="5" max="5" width="17" style="111" customWidth="1"/>
    <col min="6" max="6" width="14.140625" style="111" customWidth="1"/>
    <col min="7" max="7" width="15.140625" style="110" customWidth="1"/>
    <col min="8" max="8" width="19.42578125" style="110" customWidth="1"/>
    <col min="9" max="9" width="9.28515625" style="110" customWidth="1"/>
    <col min="10" max="10" width="9.85546875" style="110" customWidth="1"/>
    <col min="11" max="11" width="8" style="110" customWidth="1"/>
    <col min="12" max="12" width="7.85546875" style="110" customWidth="1"/>
    <col min="13" max="15" width="0" style="110" hidden="1" customWidth="1"/>
    <col min="16" max="256" width="9.140625" style="110"/>
  </cols>
  <sheetData>
    <row r="1" spans="2:18">
      <c r="H1" s="678" t="s">
        <v>268</v>
      </c>
      <c r="I1" s="679"/>
    </row>
    <row r="2" spans="2:18">
      <c r="D2" s="112"/>
      <c r="E2" s="112"/>
      <c r="F2" s="680" t="s">
        <v>269</v>
      </c>
      <c r="G2" s="681"/>
      <c r="H2" s="681"/>
      <c r="I2" s="682"/>
      <c r="J2" s="113"/>
      <c r="K2" s="113"/>
    </row>
    <row r="3" spans="2:18">
      <c r="D3" s="112"/>
      <c r="E3" s="112"/>
      <c r="F3" s="680" t="s">
        <v>270</v>
      </c>
      <c r="G3" s="681"/>
      <c r="H3" s="681"/>
      <c r="I3" s="113"/>
      <c r="J3" s="113"/>
      <c r="K3" s="113"/>
    </row>
    <row r="4" spans="2:18">
      <c r="D4" s="112"/>
      <c r="E4" s="112"/>
      <c r="F4" s="680" t="s">
        <v>271</v>
      </c>
      <c r="G4" s="681"/>
      <c r="H4" s="681"/>
      <c r="I4" s="113"/>
      <c r="J4" s="113"/>
      <c r="K4" s="113"/>
    </row>
    <row r="5" spans="2:18">
      <c r="D5" s="112"/>
      <c r="E5" s="112"/>
      <c r="F5" s="112" t="s">
        <v>272</v>
      </c>
      <c r="G5" s="112"/>
      <c r="H5" s="112"/>
      <c r="I5" s="112"/>
      <c r="J5" s="113"/>
      <c r="K5" s="113"/>
    </row>
    <row r="6" spans="2:18">
      <c r="C6" s="683" t="s">
        <v>273</v>
      </c>
      <c r="D6" s="683"/>
      <c r="E6" s="683"/>
      <c r="F6" s="683"/>
      <c r="G6" s="683"/>
      <c r="H6" s="683"/>
      <c r="I6" s="114"/>
      <c r="J6" s="115"/>
      <c r="K6" s="112"/>
    </row>
    <row r="7" spans="2:18">
      <c r="B7" s="116"/>
      <c r="C7" s="114"/>
      <c r="D7" s="114"/>
      <c r="E7" s="114"/>
      <c r="F7" s="114"/>
      <c r="G7" s="114"/>
      <c r="H7" s="114"/>
      <c r="I7" s="116"/>
      <c r="J7" s="116"/>
      <c r="K7" s="116"/>
    </row>
    <row r="8" spans="2:18">
      <c r="B8" s="117"/>
      <c r="C8" s="118"/>
      <c r="D8" s="118"/>
      <c r="E8" s="119" t="s">
        <v>274</v>
      </c>
      <c r="F8" s="118"/>
      <c r="G8" s="118"/>
      <c r="H8" s="118"/>
      <c r="I8" s="117"/>
      <c r="J8" s="117"/>
      <c r="K8" s="117"/>
      <c r="L8" s="120"/>
      <c r="M8" s="120"/>
      <c r="N8" s="121"/>
      <c r="O8" s="121"/>
      <c r="P8" s="121"/>
      <c r="Q8" s="121"/>
      <c r="R8" s="121"/>
    </row>
    <row r="9" spans="2:18" ht="15.75">
      <c r="C9" s="677" t="s">
        <v>275</v>
      </c>
      <c r="D9" s="677"/>
      <c r="E9" s="677"/>
      <c r="F9" s="677"/>
      <c r="G9" s="677"/>
      <c r="H9" s="677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2:18" ht="15.75">
      <c r="B10" s="684" t="s">
        <v>467</v>
      </c>
      <c r="C10" s="684"/>
      <c r="D10" s="684"/>
      <c r="E10" s="684"/>
      <c r="F10" s="684"/>
      <c r="G10" s="684"/>
      <c r="H10" s="684"/>
      <c r="I10" s="123"/>
      <c r="J10" s="123"/>
      <c r="K10" s="123" t="s">
        <v>276</v>
      </c>
      <c r="L10" s="124"/>
      <c r="M10" s="124"/>
      <c r="N10" s="124"/>
      <c r="O10" s="124"/>
      <c r="P10" s="124"/>
      <c r="Q10" s="124"/>
      <c r="R10" s="124"/>
    </row>
    <row r="11" spans="2:18" ht="15.75">
      <c r="C11" s="125"/>
      <c r="D11" s="126"/>
      <c r="E11" s="127" t="s">
        <v>477</v>
      </c>
      <c r="F11" s="127"/>
    </row>
    <row r="12" spans="2:18">
      <c r="C12" s="125"/>
      <c r="D12" s="685" t="s">
        <v>277</v>
      </c>
      <c r="E12" s="685"/>
      <c r="F12" s="110"/>
    </row>
    <row r="13" spans="2:18">
      <c r="C13" s="125"/>
      <c r="D13" s="110"/>
      <c r="E13" s="119" t="s">
        <v>278</v>
      </c>
      <c r="F13" s="128"/>
    </row>
    <row r="14" spans="2:18">
      <c r="C14" s="110"/>
      <c r="D14" s="110"/>
      <c r="E14" s="129" t="s">
        <v>279</v>
      </c>
      <c r="F14" s="129"/>
    </row>
    <row r="15" spans="2:18" ht="15.75">
      <c r="B15" s="130"/>
      <c r="H15" s="120"/>
    </row>
    <row r="16" spans="2:18">
      <c r="B16" s="131"/>
      <c r="H16" s="132" t="s">
        <v>280</v>
      </c>
    </row>
    <row r="17" spans="2:14">
      <c r="B17" s="686" t="s">
        <v>281</v>
      </c>
      <c r="C17" s="686" t="s">
        <v>282</v>
      </c>
      <c r="D17" s="688" t="s">
        <v>283</v>
      </c>
      <c r="E17" s="689"/>
      <c r="F17" s="689"/>
      <c r="G17" s="689"/>
      <c r="H17" s="690"/>
    </row>
    <row r="18" spans="2:14">
      <c r="B18" s="687"/>
      <c r="C18" s="687"/>
      <c r="D18" s="133"/>
      <c r="E18" s="134"/>
      <c r="F18" s="134"/>
      <c r="G18" s="134"/>
      <c r="H18" s="135"/>
    </row>
    <row r="19" spans="2:14">
      <c r="B19" s="687"/>
      <c r="C19" s="687"/>
      <c r="D19" s="686" t="s">
        <v>284</v>
      </c>
      <c r="E19" s="686" t="s">
        <v>285</v>
      </c>
      <c r="F19" s="692" t="s">
        <v>286</v>
      </c>
      <c r="G19" s="686" t="s">
        <v>287</v>
      </c>
      <c r="H19" s="686" t="s">
        <v>288</v>
      </c>
    </row>
    <row r="20" spans="2:14">
      <c r="B20" s="687"/>
      <c r="C20" s="687"/>
      <c r="D20" s="691"/>
      <c r="E20" s="691"/>
      <c r="F20" s="693"/>
      <c r="G20" s="691"/>
      <c r="H20" s="691"/>
    </row>
    <row r="21" spans="2:14">
      <c r="B21" s="136">
        <v>1</v>
      </c>
      <c r="C21" s="137">
        <v>2</v>
      </c>
      <c r="D21" s="136">
        <v>3</v>
      </c>
      <c r="E21" s="136">
        <v>4</v>
      </c>
      <c r="F21" s="136">
        <v>5</v>
      </c>
      <c r="G21" s="136">
        <v>6</v>
      </c>
      <c r="H21" s="136">
        <v>7</v>
      </c>
    </row>
    <row r="22" spans="2:14">
      <c r="B22" s="138">
        <v>731</v>
      </c>
      <c r="C22" s="139" t="s">
        <v>289</v>
      </c>
      <c r="D22" s="140"/>
      <c r="E22" s="141"/>
      <c r="F22" s="141"/>
      <c r="G22" s="142"/>
      <c r="H22" s="143">
        <f>D22+E22-F22-G22</f>
        <v>0</v>
      </c>
    </row>
    <row r="23" spans="2:14" ht="24">
      <c r="B23" s="138">
        <v>741</v>
      </c>
      <c r="C23" s="144" t="s">
        <v>290</v>
      </c>
      <c r="D23" s="140">
        <v>3178.42</v>
      </c>
      <c r="E23" s="141">
        <v>9445.09</v>
      </c>
      <c r="F23" s="141">
        <v>12623.51</v>
      </c>
      <c r="G23" s="142"/>
      <c r="H23" s="143">
        <f>D23+E23-F23-G23</f>
        <v>0</v>
      </c>
    </row>
    <row r="24" spans="2:14">
      <c r="B24" s="138"/>
      <c r="C24" s="139"/>
      <c r="D24" s="140"/>
      <c r="E24" s="141"/>
      <c r="F24" s="141"/>
      <c r="G24" s="142"/>
      <c r="H24" s="142"/>
    </row>
    <row r="25" spans="2:14">
      <c r="B25" s="138"/>
      <c r="C25" s="138"/>
      <c r="D25" s="140"/>
      <c r="E25" s="141"/>
      <c r="F25" s="141"/>
      <c r="G25" s="142"/>
      <c r="H25" s="142"/>
    </row>
    <row r="26" spans="2:14">
      <c r="B26" s="138"/>
      <c r="C26" s="138"/>
      <c r="D26" s="140"/>
      <c r="E26" s="141"/>
      <c r="F26" s="141"/>
      <c r="G26" s="142"/>
      <c r="H26" s="142"/>
    </row>
    <row r="27" spans="2:14">
      <c r="B27" s="145"/>
      <c r="C27" s="146" t="s">
        <v>291</v>
      </c>
      <c r="D27" s="147">
        <f>D22+D23</f>
        <v>3178.42</v>
      </c>
      <c r="E27" s="147">
        <f>E22+E23</f>
        <v>9445.09</v>
      </c>
      <c r="F27" s="147">
        <f>F22+F23</f>
        <v>12623.51</v>
      </c>
      <c r="G27" s="147">
        <f>G22+G23</f>
        <v>0</v>
      </c>
      <c r="H27" s="147">
        <f>H22+H23</f>
        <v>0</v>
      </c>
    </row>
    <row r="28" spans="2:14">
      <c r="C28" s="148"/>
      <c r="D28" s="148"/>
      <c r="E28" s="148"/>
      <c r="F28" s="148"/>
    </row>
    <row r="29" spans="2:14" ht="15.75">
      <c r="B29" s="696" t="s">
        <v>212</v>
      </c>
      <c r="C29" s="696"/>
      <c r="D29" s="149"/>
      <c r="E29" s="150"/>
      <c r="F29" s="110"/>
      <c r="G29" s="697" t="s">
        <v>213</v>
      </c>
      <c r="H29" s="697"/>
      <c r="I29" s="120"/>
      <c r="J29" s="151"/>
      <c r="L29" s="152"/>
    </row>
    <row r="30" spans="2:14" ht="15.75">
      <c r="B30" s="698" t="s">
        <v>292</v>
      </c>
      <c r="C30" s="698"/>
      <c r="D30" s="153"/>
      <c r="E30" s="154" t="s">
        <v>215</v>
      </c>
      <c r="F30" s="154"/>
      <c r="G30" s="695" t="s">
        <v>216</v>
      </c>
      <c r="H30" s="695"/>
      <c r="I30" s="155"/>
      <c r="J30" s="156"/>
      <c r="L30" s="157"/>
    </row>
    <row r="31" spans="2:14" ht="15.75">
      <c r="B31" s="699" t="s">
        <v>217</v>
      </c>
      <c r="C31" s="699"/>
      <c r="D31" s="158"/>
      <c r="E31" s="150"/>
      <c r="F31" s="110"/>
      <c r="G31" s="700" t="s">
        <v>218</v>
      </c>
      <c r="H31" s="700"/>
      <c r="I31" s="159"/>
      <c r="J31" s="160"/>
      <c r="L31" s="161"/>
      <c r="N31" s="162"/>
    </row>
    <row r="32" spans="2:14" ht="15.75">
      <c r="B32" s="694" t="s">
        <v>293</v>
      </c>
      <c r="C32" s="694"/>
      <c r="D32" s="163"/>
      <c r="E32" s="154" t="s">
        <v>215</v>
      </c>
      <c r="F32" s="154"/>
      <c r="G32" s="695" t="s">
        <v>216</v>
      </c>
      <c r="H32" s="695"/>
      <c r="I32" s="164"/>
      <c r="J32" s="165"/>
      <c r="L32" s="166"/>
      <c r="N32" s="167"/>
    </row>
    <row r="33" spans="2:11">
      <c r="B33" s="116"/>
      <c r="C33" s="168"/>
      <c r="D33" s="168"/>
      <c r="E33" s="168"/>
      <c r="F33" s="168"/>
      <c r="G33" s="116"/>
      <c r="H33" s="116"/>
      <c r="I33" s="116"/>
      <c r="J33" s="116"/>
      <c r="K33" s="116"/>
    </row>
    <row r="34" spans="2:11">
      <c r="B34" s="116"/>
      <c r="C34" s="168"/>
      <c r="D34" s="168"/>
      <c r="E34" s="168"/>
      <c r="F34" s="168"/>
      <c r="G34" s="116"/>
      <c r="H34" s="116"/>
      <c r="I34" s="116"/>
      <c r="J34" s="116"/>
      <c r="K34" s="116"/>
    </row>
    <row r="35" spans="2:11">
      <c r="B35" s="116"/>
      <c r="C35" s="168"/>
      <c r="D35" s="168"/>
      <c r="E35" s="168"/>
      <c r="F35" s="168"/>
      <c r="G35" s="116"/>
      <c r="H35" s="116"/>
      <c r="I35" s="116"/>
      <c r="J35" s="116"/>
      <c r="K35" s="116"/>
    </row>
    <row r="36" spans="2:11">
      <c r="B36" s="116"/>
      <c r="C36" s="168"/>
      <c r="D36" s="168"/>
      <c r="E36" s="168"/>
      <c r="F36" s="168"/>
      <c r="G36" s="116"/>
      <c r="H36" s="116"/>
      <c r="I36" s="116"/>
      <c r="J36" s="116"/>
      <c r="K36" s="116"/>
    </row>
    <row r="37" spans="2:11">
      <c r="B37" s="116"/>
      <c r="C37" s="168"/>
      <c r="D37" s="168"/>
      <c r="E37" s="168"/>
      <c r="F37" s="168"/>
      <c r="G37" s="116"/>
      <c r="H37" s="116"/>
      <c r="I37" s="116"/>
      <c r="J37" s="116"/>
      <c r="K37" s="116"/>
    </row>
    <row r="38" spans="2:11">
      <c r="B38" s="116"/>
      <c r="C38" s="168"/>
      <c r="D38" s="168"/>
      <c r="E38" s="168"/>
      <c r="F38" s="168"/>
      <c r="G38" s="116"/>
      <c r="H38" s="116"/>
      <c r="I38" s="116"/>
      <c r="J38" s="116"/>
      <c r="K38" s="116"/>
    </row>
    <row r="39" spans="2:11">
      <c r="B39" s="116"/>
      <c r="C39" s="168"/>
      <c r="D39" s="168"/>
      <c r="E39" s="168"/>
      <c r="F39" s="168"/>
      <c r="G39" s="116"/>
      <c r="H39" s="116"/>
      <c r="I39" s="116"/>
      <c r="J39" s="116"/>
      <c r="K39" s="116"/>
    </row>
    <row r="40" spans="2:11">
      <c r="B40" s="116"/>
      <c r="C40" s="168"/>
      <c r="D40" s="168"/>
      <c r="E40" s="168"/>
      <c r="F40" s="168"/>
      <c r="G40" s="116"/>
      <c r="H40" s="116"/>
      <c r="I40" s="116"/>
      <c r="J40" s="116"/>
      <c r="K40" s="116"/>
    </row>
    <row r="41" spans="2:11">
      <c r="B41" s="116"/>
      <c r="C41" s="168"/>
      <c r="D41" s="168"/>
      <c r="E41" s="168"/>
      <c r="F41" s="168"/>
      <c r="G41" s="116"/>
      <c r="H41" s="116"/>
      <c r="I41" s="116"/>
      <c r="J41" s="116"/>
      <c r="K41" s="116"/>
    </row>
    <row r="42" spans="2:11">
      <c r="B42" s="116"/>
      <c r="C42" s="168"/>
      <c r="D42" s="168"/>
      <c r="E42" s="168"/>
      <c r="F42" s="168"/>
      <c r="G42" s="116"/>
      <c r="H42" s="116"/>
      <c r="I42" s="116"/>
      <c r="J42" s="116"/>
      <c r="K42" s="116"/>
    </row>
    <row r="43" spans="2:11">
      <c r="B43" s="116"/>
      <c r="C43" s="168"/>
      <c r="D43" s="168"/>
      <c r="E43" s="168"/>
      <c r="F43" s="168"/>
      <c r="G43" s="116"/>
      <c r="H43" s="116"/>
      <c r="I43" s="116"/>
      <c r="J43" s="116"/>
      <c r="K43" s="116"/>
    </row>
    <row r="44" spans="2:11">
      <c r="B44" s="116"/>
      <c r="C44" s="168"/>
      <c r="D44" s="168"/>
      <c r="E44" s="168"/>
      <c r="F44" s="168"/>
      <c r="G44" s="116"/>
      <c r="H44" s="116"/>
      <c r="I44" s="116"/>
      <c r="J44" s="116"/>
      <c r="K44" s="116"/>
    </row>
    <row r="45" spans="2:11">
      <c r="B45" s="116"/>
      <c r="C45" s="168"/>
      <c r="D45" s="168"/>
      <c r="E45" s="168"/>
      <c r="F45" s="168"/>
      <c r="G45" s="116"/>
      <c r="H45" s="116"/>
      <c r="I45" s="116"/>
      <c r="J45" s="116"/>
      <c r="K45" s="116"/>
    </row>
    <row r="46" spans="2:11">
      <c r="B46" s="116"/>
      <c r="C46" s="168"/>
      <c r="D46" s="168"/>
      <c r="E46" s="168"/>
      <c r="F46" s="168"/>
      <c r="G46" s="116"/>
      <c r="H46" s="116"/>
      <c r="I46" s="116"/>
      <c r="J46" s="116"/>
      <c r="K46" s="116"/>
    </row>
    <row r="47" spans="2:11">
      <c r="B47" s="116"/>
      <c r="C47" s="168"/>
      <c r="D47" s="168"/>
      <c r="E47" s="168"/>
      <c r="F47" s="168"/>
      <c r="G47" s="116"/>
      <c r="H47" s="116"/>
      <c r="I47" s="116"/>
      <c r="J47" s="116"/>
      <c r="K47" s="116"/>
    </row>
    <row r="48" spans="2:11">
      <c r="B48" s="116"/>
      <c r="C48" s="168"/>
      <c r="D48" s="168"/>
      <c r="E48" s="168"/>
      <c r="F48" s="168"/>
      <c r="G48" s="116"/>
      <c r="H48" s="116"/>
      <c r="I48" s="116"/>
      <c r="J48" s="116"/>
      <c r="K48" s="116"/>
    </row>
    <row r="49" spans="2:11">
      <c r="B49" s="116"/>
      <c r="C49" s="168"/>
      <c r="D49" s="168"/>
      <c r="E49" s="168"/>
      <c r="F49" s="168"/>
      <c r="G49" s="116"/>
      <c r="H49" s="116"/>
      <c r="I49" s="116"/>
      <c r="J49" s="116"/>
      <c r="K49" s="116"/>
    </row>
    <row r="50" spans="2:11">
      <c r="B50" s="116"/>
      <c r="C50" s="168"/>
      <c r="D50" s="168"/>
      <c r="E50" s="168"/>
      <c r="F50" s="168"/>
      <c r="G50" s="116"/>
      <c r="H50" s="116"/>
      <c r="I50" s="116"/>
      <c r="J50" s="116"/>
      <c r="K50" s="116"/>
    </row>
    <row r="51" spans="2:11">
      <c r="B51" s="116"/>
      <c r="C51" s="168"/>
      <c r="D51" s="168"/>
      <c r="E51" s="168"/>
      <c r="F51" s="168"/>
      <c r="G51" s="116"/>
      <c r="H51" s="116"/>
      <c r="I51" s="116"/>
      <c r="J51" s="116"/>
      <c r="K51" s="116"/>
    </row>
    <row r="52" spans="2:11">
      <c r="B52" s="116"/>
      <c r="C52" s="168"/>
      <c r="D52" s="168"/>
      <c r="E52" s="168"/>
      <c r="F52" s="168"/>
      <c r="G52" s="116"/>
      <c r="H52" s="116"/>
      <c r="I52" s="116"/>
      <c r="J52" s="116"/>
      <c r="K52" s="116"/>
    </row>
    <row r="53" spans="2:11">
      <c r="B53" s="116"/>
      <c r="C53" s="168"/>
      <c r="D53" s="168"/>
      <c r="E53" s="168"/>
      <c r="F53" s="168"/>
      <c r="G53" s="116"/>
      <c r="H53" s="116"/>
      <c r="I53" s="116"/>
      <c r="J53" s="116"/>
      <c r="K53" s="116"/>
    </row>
    <row r="54" spans="2:11">
      <c r="B54" s="116"/>
      <c r="C54" s="168"/>
      <c r="D54" s="168"/>
      <c r="E54" s="168"/>
      <c r="F54" s="168"/>
      <c r="G54" s="116"/>
      <c r="H54" s="116"/>
      <c r="I54" s="116"/>
      <c r="J54" s="116"/>
      <c r="K54" s="116"/>
    </row>
    <row r="55" spans="2:11">
      <c r="B55" s="116"/>
      <c r="C55" s="168"/>
      <c r="D55" s="168"/>
      <c r="E55" s="168"/>
      <c r="F55" s="168"/>
      <c r="G55" s="116"/>
      <c r="H55" s="116"/>
      <c r="I55" s="116"/>
      <c r="J55" s="116"/>
      <c r="K55" s="116"/>
    </row>
  </sheetData>
  <mergeCells count="24">
    <mergeCell ref="B32:C32"/>
    <mergeCell ref="G32:H32"/>
    <mergeCell ref="B29:C29"/>
    <mergeCell ref="G29:H29"/>
    <mergeCell ref="B30:C30"/>
    <mergeCell ref="G30:H30"/>
    <mergeCell ref="B31:C31"/>
    <mergeCell ref="G31:H31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H1:I1"/>
    <mergeCell ref="F2:I2"/>
    <mergeCell ref="F3:H3"/>
    <mergeCell ref="F4:H4"/>
    <mergeCell ref="C6:H6"/>
  </mergeCells>
  <pageMargins left="0.11811023622047245" right="0.11811023622047245" top="0.15748031496062992" bottom="0.15748031496062992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25" workbookViewId="0">
      <selection activeCell="N12" sqref="N12"/>
    </sheetView>
  </sheetViews>
  <sheetFormatPr defaultRowHeight="15"/>
  <cols>
    <col min="1" max="2" width="1.85546875" style="454" customWidth="1"/>
    <col min="3" max="3" width="1.5703125" style="454" customWidth="1"/>
    <col min="4" max="4" width="2.28515625" style="454" customWidth="1"/>
    <col min="5" max="5" width="2" style="454" customWidth="1"/>
    <col min="6" max="6" width="2.42578125" style="454" customWidth="1"/>
    <col min="7" max="7" width="35.85546875" style="454" customWidth="1"/>
    <col min="8" max="8" width="3.42578125" style="454" customWidth="1"/>
    <col min="9" max="9" width="11.85546875" style="454" customWidth="1"/>
    <col min="10" max="10" width="12.42578125" style="454" customWidth="1"/>
    <col min="11" max="11" width="13.28515625" style="454" customWidth="1"/>
    <col min="12" max="12" width="9.140625" style="454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451" customFormat="1">
      <c r="H1" s="452" t="s">
        <v>419</v>
      </c>
      <c r="I1" s="453"/>
      <c r="J1" s="454"/>
    </row>
    <row r="2" spans="1:11" s="451" customFormat="1">
      <c r="H2" s="452" t="s">
        <v>420</v>
      </c>
      <c r="I2" s="453"/>
      <c r="J2" s="454"/>
    </row>
    <row r="3" spans="1:11" s="451" customFormat="1" ht="15.75" customHeight="1">
      <c r="H3" s="452" t="s">
        <v>421</v>
      </c>
      <c r="I3" s="453"/>
      <c r="J3" s="455"/>
    </row>
    <row r="4" spans="1:11" s="451" customFormat="1" ht="15.75" customHeight="1">
      <c r="H4" s="456"/>
      <c r="I4" s="454"/>
      <c r="J4" s="455"/>
    </row>
    <row r="5" spans="1:11" s="451" customFormat="1" ht="14.25" customHeight="1">
      <c r="B5" s="457"/>
      <c r="C5" s="457"/>
      <c r="D5" s="457"/>
      <c r="E5" s="457"/>
      <c r="G5" s="703" t="s">
        <v>422</v>
      </c>
      <c r="H5" s="703"/>
      <c r="I5" s="703"/>
      <c r="J5" s="703"/>
      <c r="K5" s="703"/>
    </row>
    <row r="6" spans="1:11" s="451" customFormat="1" ht="14.25" customHeight="1">
      <c r="B6" s="457"/>
      <c r="C6" s="457"/>
      <c r="D6" s="457"/>
      <c r="E6" s="457"/>
      <c r="G6" s="704" t="s">
        <v>5</v>
      </c>
      <c r="H6" s="704"/>
      <c r="I6" s="704"/>
      <c r="J6" s="704"/>
      <c r="K6" s="704"/>
    </row>
    <row r="7" spans="1:11" s="451" customFormat="1" ht="12" customHeight="1">
      <c r="A7" s="457"/>
      <c r="B7" s="457"/>
      <c r="C7" s="457"/>
      <c r="D7" s="457"/>
      <c r="E7" s="458"/>
      <c r="F7" s="458"/>
      <c r="G7" s="705" t="s">
        <v>6</v>
      </c>
      <c r="H7" s="705"/>
      <c r="I7" s="705"/>
      <c r="J7" s="705"/>
      <c r="K7" s="705"/>
    </row>
    <row r="8" spans="1:11" s="451" customFormat="1" ht="10.5" customHeight="1">
      <c r="A8" s="457"/>
      <c r="B8" s="457"/>
      <c r="C8" s="457"/>
      <c r="D8" s="457"/>
      <c r="E8" s="457"/>
      <c r="F8" s="459"/>
      <c r="G8" s="706"/>
      <c r="H8" s="706"/>
      <c r="I8" s="702"/>
      <c r="J8" s="702"/>
      <c r="K8" s="702"/>
    </row>
    <row r="9" spans="1:11" s="451" customFormat="1" ht="13.5" customHeight="1">
      <c r="A9" s="707" t="s">
        <v>423</v>
      </c>
      <c r="B9" s="708"/>
      <c r="C9" s="708"/>
      <c r="D9" s="708"/>
      <c r="E9" s="708"/>
      <c r="F9" s="708"/>
      <c r="G9" s="708"/>
      <c r="H9" s="708"/>
      <c r="I9" s="708"/>
      <c r="J9" s="708"/>
      <c r="K9" s="708"/>
    </row>
    <row r="10" spans="1:11" s="451" customFormat="1" ht="9.75" customHeight="1">
      <c r="A10" s="460"/>
      <c r="B10" s="461"/>
      <c r="C10" s="461"/>
      <c r="D10" s="461"/>
      <c r="E10" s="461"/>
      <c r="F10" s="461"/>
      <c r="G10" s="461"/>
      <c r="H10" s="461"/>
      <c r="I10" s="461"/>
      <c r="J10" s="461"/>
      <c r="K10" s="461"/>
    </row>
    <row r="11" spans="1:11" s="451" customFormat="1" ht="12.75" customHeight="1">
      <c r="A11" s="701" t="s">
        <v>473</v>
      </c>
      <c r="B11" s="702"/>
      <c r="C11" s="702"/>
      <c r="D11" s="702"/>
      <c r="E11" s="702"/>
      <c r="F11" s="702"/>
      <c r="G11" s="702"/>
      <c r="H11" s="702"/>
      <c r="I11" s="702"/>
      <c r="J11" s="702"/>
      <c r="K11" s="702"/>
    </row>
    <row r="12" spans="1:11" s="451" customFormat="1" ht="12.75" customHeight="1">
      <c r="A12" s="460"/>
      <c r="B12" s="461"/>
      <c r="C12" s="461"/>
      <c r="D12" s="461"/>
      <c r="E12" s="461"/>
      <c r="F12" s="461"/>
      <c r="G12" s="702" t="s">
        <v>464</v>
      </c>
      <c r="H12" s="702"/>
      <c r="I12" s="702"/>
      <c r="J12" s="702"/>
      <c r="K12" s="702"/>
    </row>
    <row r="13" spans="1:11" s="451" customFormat="1" ht="11.25" customHeight="1">
      <c r="A13" s="460"/>
      <c r="B13" s="461"/>
      <c r="C13" s="461"/>
      <c r="D13" s="461"/>
      <c r="E13" s="461"/>
      <c r="F13" s="461"/>
      <c r="G13" s="711" t="s">
        <v>506</v>
      </c>
      <c r="H13" s="702"/>
      <c r="I13" s="702"/>
      <c r="J13" s="702"/>
      <c r="K13" s="702"/>
    </row>
    <row r="14" spans="1:11" s="451" customFormat="1" ht="11.25" customHeight="1">
      <c r="A14" s="460"/>
      <c r="B14" s="461"/>
      <c r="C14" s="461"/>
      <c r="D14" s="461"/>
      <c r="E14" s="461"/>
      <c r="F14" s="461"/>
      <c r="G14" s="459"/>
      <c r="H14" s="459"/>
      <c r="I14" s="459"/>
      <c r="J14" s="459"/>
      <c r="K14" s="459"/>
    </row>
    <row r="15" spans="1:11" s="451" customFormat="1" ht="12.75" customHeight="1">
      <c r="A15" s="701" t="s">
        <v>8</v>
      </c>
      <c r="B15" s="702"/>
      <c r="C15" s="702"/>
      <c r="D15" s="702"/>
      <c r="E15" s="702"/>
      <c r="F15" s="702"/>
      <c r="G15" s="702"/>
      <c r="H15" s="702"/>
      <c r="I15" s="702"/>
      <c r="J15" s="702"/>
      <c r="K15" s="702"/>
    </row>
    <row r="16" spans="1:11" s="451" customFormat="1" ht="12.75" customHeight="1">
      <c r="A16" s="459" t="s">
        <v>424</v>
      </c>
      <c r="B16" s="459"/>
      <c r="C16" s="459"/>
      <c r="D16" s="459"/>
      <c r="E16" s="459"/>
      <c r="F16" s="459"/>
      <c r="G16" s="702" t="s">
        <v>478</v>
      </c>
      <c r="H16" s="702"/>
      <c r="I16" s="712"/>
      <c r="J16" s="712"/>
      <c r="K16" s="712"/>
    </row>
    <row r="17" spans="1:11" s="451" customFormat="1" ht="12.75" customHeight="1">
      <c r="A17" s="462"/>
      <c r="B17" s="459"/>
      <c r="C17" s="459"/>
      <c r="D17" s="459"/>
      <c r="E17" s="459"/>
      <c r="F17" s="459"/>
      <c r="G17" s="459" t="s">
        <v>425</v>
      </c>
      <c r="H17" s="459"/>
      <c r="K17" s="463"/>
    </row>
    <row r="18" spans="1:11" s="451" customFormat="1" ht="12" customHeight="1">
      <c r="A18" s="702"/>
      <c r="B18" s="702"/>
      <c r="C18" s="702"/>
      <c r="D18" s="702"/>
      <c r="E18" s="702"/>
      <c r="F18" s="702"/>
      <c r="G18" s="702"/>
      <c r="H18" s="702"/>
      <c r="I18" s="702"/>
      <c r="J18" s="702"/>
      <c r="K18" s="702"/>
    </row>
    <row r="19" spans="1:11" s="451" customFormat="1" ht="12.75" customHeight="1">
      <c r="A19" s="462"/>
      <c r="B19" s="459"/>
      <c r="C19" s="459"/>
      <c r="D19" s="459"/>
      <c r="E19" s="459"/>
      <c r="F19" s="459"/>
      <c r="G19" s="459"/>
      <c r="H19" s="459"/>
      <c r="I19" s="464"/>
      <c r="J19" s="465"/>
      <c r="K19" s="466" t="s">
        <v>12</v>
      </c>
    </row>
    <row r="20" spans="1:11" s="451" customFormat="1" ht="13.5" customHeight="1">
      <c r="A20" s="462"/>
      <c r="B20" s="459"/>
      <c r="C20" s="459"/>
      <c r="D20" s="459"/>
      <c r="E20" s="459"/>
      <c r="F20" s="459"/>
      <c r="G20" s="459"/>
      <c r="H20" s="459"/>
      <c r="I20" s="467"/>
      <c r="J20" s="467" t="s">
        <v>426</v>
      </c>
      <c r="K20" s="468" t="s">
        <v>17</v>
      </c>
    </row>
    <row r="21" spans="1:11" s="451" customFormat="1" ht="11.25" customHeight="1">
      <c r="A21" s="462"/>
      <c r="B21" s="459"/>
      <c r="C21" s="459"/>
      <c r="D21" s="459"/>
      <c r="E21" s="459"/>
      <c r="F21" s="459"/>
      <c r="G21" s="459"/>
      <c r="H21" s="459"/>
      <c r="I21" s="467"/>
      <c r="J21" s="467" t="s">
        <v>14</v>
      </c>
      <c r="K21" s="468"/>
    </row>
    <row r="22" spans="1:11" s="451" customFormat="1" ht="12" customHeight="1">
      <c r="A22" s="462"/>
      <c r="B22" s="459"/>
      <c r="C22" s="459"/>
      <c r="D22" s="459"/>
      <c r="E22" s="459"/>
      <c r="F22" s="459"/>
      <c r="G22" s="459"/>
      <c r="H22" s="459"/>
      <c r="I22" s="469"/>
      <c r="J22" s="467" t="s">
        <v>16</v>
      </c>
      <c r="K22" s="468"/>
    </row>
    <row r="23" spans="1:11" s="451" customFormat="1" ht="11.25" customHeight="1">
      <c r="A23" s="457"/>
      <c r="B23" s="457"/>
      <c r="C23" s="457"/>
      <c r="D23" s="457"/>
      <c r="E23" s="457"/>
      <c r="F23" s="457"/>
      <c r="G23" s="459"/>
      <c r="H23" s="459"/>
      <c r="I23" s="470"/>
      <c r="J23" s="470"/>
      <c r="K23" s="471"/>
    </row>
    <row r="24" spans="1:11" s="451" customFormat="1" ht="11.25" customHeight="1">
      <c r="A24" s="457"/>
      <c r="B24" s="457"/>
      <c r="C24" s="457"/>
      <c r="D24" s="457"/>
      <c r="E24" s="457"/>
      <c r="F24" s="457"/>
      <c r="G24" s="472"/>
      <c r="H24" s="459"/>
      <c r="I24" s="470"/>
      <c r="J24" s="470"/>
      <c r="K24" s="469" t="s">
        <v>427</v>
      </c>
    </row>
    <row r="25" spans="1:11" s="451" customFormat="1" ht="12" customHeight="1">
      <c r="A25" s="713" t="s">
        <v>29</v>
      </c>
      <c r="B25" s="714"/>
      <c r="C25" s="714"/>
      <c r="D25" s="714"/>
      <c r="E25" s="714"/>
      <c r="F25" s="714"/>
      <c r="G25" s="713" t="s">
        <v>30</v>
      </c>
      <c r="H25" s="713" t="s">
        <v>428</v>
      </c>
      <c r="I25" s="715" t="s">
        <v>429</v>
      </c>
      <c r="J25" s="716"/>
      <c r="K25" s="716"/>
    </row>
    <row r="26" spans="1:11" s="451" customFormat="1" ht="12" customHeight="1">
      <c r="A26" s="714"/>
      <c r="B26" s="714"/>
      <c r="C26" s="714"/>
      <c r="D26" s="714"/>
      <c r="E26" s="714"/>
      <c r="F26" s="714"/>
      <c r="G26" s="713"/>
      <c r="H26" s="713"/>
      <c r="I26" s="717" t="s">
        <v>298</v>
      </c>
      <c r="J26" s="717"/>
      <c r="K26" s="718"/>
    </row>
    <row r="27" spans="1:11" s="451" customFormat="1" ht="25.5" customHeight="1">
      <c r="A27" s="714"/>
      <c r="B27" s="714"/>
      <c r="C27" s="714"/>
      <c r="D27" s="714"/>
      <c r="E27" s="714"/>
      <c r="F27" s="714"/>
      <c r="G27" s="713"/>
      <c r="H27" s="713"/>
      <c r="I27" s="713" t="s">
        <v>430</v>
      </c>
      <c r="J27" s="713" t="s">
        <v>431</v>
      </c>
      <c r="K27" s="719"/>
    </row>
    <row r="28" spans="1:11" s="451" customFormat="1" ht="38.25" customHeight="1">
      <c r="A28" s="714"/>
      <c r="B28" s="714"/>
      <c r="C28" s="714"/>
      <c r="D28" s="714"/>
      <c r="E28" s="714"/>
      <c r="F28" s="714"/>
      <c r="G28" s="713"/>
      <c r="H28" s="713"/>
      <c r="I28" s="713"/>
      <c r="J28" s="473" t="s">
        <v>432</v>
      </c>
      <c r="K28" s="473" t="s">
        <v>433</v>
      </c>
    </row>
    <row r="29" spans="1:11" s="451" customFormat="1" ht="12" customHeight="1">
      <c r="A29" s="720">
        <v>1</v>
      </c>
      <c r="B29" s="720"/>
      <c r="C29" s="720"/>
      <c r="D29" s="720"/>
      <c r="E29" s="720"/>
      <c r="F29" s="720"/>
      <c r="G29" s="474">
        <v>2</v>
      </c>
      <c r="H29" s="474">
        <v>3</v>
      </c>
      <c r="I29" s="474">
        <v>4</v>
      </c>
      <c r="J29" s="474">
        <v>5</v>
      </c>
      <c r="K29" s="474">
        <v>6</v>
      </c>
    </row>
    <row r="30" spans="1:11" s="451" customFormat="1" ht="12" customHeight="1">
      <c r="A30" s="475">
        <v>2</v>
      </c>
      <c r="B30" s="475"/>
      <c r="C30" s="476"/>
      <c r="D30" s="476"/>
      <c r="E30" s="476"/>
      <c r="F30" s="476"/>
      <c r="G30" s="477" t="s">
        <v>434</v>
      </c>
      <c r="H30" s="478">
        <v>1</v>
      </c>
      <c r="I30" s="479">
        <f>I31+I37+I39+I42+I47+I59+I65+I74+I80</f>
        <v>5153.6899999999996</v>
      </c>
      <c r="J30" s="479">
        <f>J31+J37+J39+J42+J47+J59+J65+J74+J80</f>
        <v>4776.18</v>
      </c>
      <c r="K30" s="479">
        <f>K31+K37+K39+K42+K47+K59+K65+K74+K80</f>
        <v>0</v>
      </c>
    </row>
    <row r="31" spans="1:11" s="481" customFormat="1" ht="12" customHeight="1">
      <c r="A31" s="475">
        <v>2</v>
      </c>
      <c r="B31" s="475">
        <v>1</v>
      </c>
      <c r="C31" s="475"/>
      <c r="D31" s="475"/>
      <c r="E31" s="475"/>
      <c r="F31" s="475"/>
      <c r="G31" s="480" t="s">
        <v>40</v>
      </c>
      <c r="H31" s="478">
        <v>2</v>
      </c>
      <c r="I31" s="479">
        <f>I32+I36</f>
        <v>0</v>
      </c>
      <c r="J31" s="479">
        <f>J32+J36</f>
        <v>11.46</v>
      </c>
      <c r="K31" s="479">
        <f>K32+K36</f>
        <v>0</v>
      </c>
    </row>
    <row r="32" spans="1:11" s="451" customFormat="1" ht="12" hidden="1" customHeight="1" collapsed="1">
      <c r="A32" s="476">
        <v>2</v>
      </c>
      <c r="B32" s="476">
        <v>1</v>
      </c>
      <c r="C32" s="476">
        <v>1</v>
      </c>
      <c r="D32" s="476"/>
      <c r="E32" s="476"/>
      <c r="F32" s="476"/>
      <c r="G32" s="482" t="s">
        <v>435</v>
      </c>
      <c r="H32" s="474">
        <v>3</v>
      </c>
      <c r="I32" s="483">
        <f>I33+I35</f>
        <v>0</v>
      </c>
      <c r="J32" s="483">
        <f>J33+J35</f>
        <v>0</v>
      </c>
      <c r="K32" s="483">
        <f>K33+K35</f>
        <v>0</v>
      </c>
    </row>
    <row r="33" spans="1:11" s="451" customFormat="1" ht="12" hidden="1" customHeight="1" collapsed="1">
      <c r="A33" s="476">
        <v>2</v>
      </c>
      <c r="B33" s="476">
        <v>1</v>
      </c>
      <c r="C33" s="476">
        <v>1</v>
      </c>
      <c r="D33" s="476">
        <v>1</v>
      </c>
      <c r="E33" s="476">
        <v>1</v>
      </c>
      <c r="F33" s="476">
        <v>1</v>
      </c>
      <c r="G33" s="482" t="s">
        <v>436</v>
      </c>
      <c r="H33" s="474">
        <v>4</v>
      </c>
      <c r="I33" s="483"/>
      <c r="J33" s="483"/>
      <c r="K33" s="483"/>
    </row>
    <row r="34" spans="1:11" s="451" customFormat="1" ht="12" hidden="1" customHeight="1" collapsed="1">
      <c r="A34" s="476"/>
      <c r="B34" s="476"/>
      <c r="C34" s="476"/>
      <c r="D34" s="476"/>
      <c r="E34" s="476"/>
      <c r="F34" s="476"/>
      <c r="G34" s="482" t="s">
        <v>437</v>
      </c>
      <c r="H34" s="474">
        <v>5</v>
      </c>
      <c r="I34" s="483"/>
      <c r="J34" s="483"/>
      <c r="K34" s="483"/>
    </row>
    <row r="35" spans="1:11" s="451" customFormat="1" ht="12" hidden="1" customHeight="1" collapsed="1">
      <c r="A35" s="476">
        <v>2</v>
      </c>
      <c r="B35" s="476">
        <v>1</v>
      </c>
      <c r="C35" s="476">
        <v>1</v>
      </c>
      <c r="D35" s="476">
        <v>1</v>
      </c>
      <c r="E35" s="476">
        <v>2</v>
      </c>
      <c r="F35" s="476">
        <v>1</v>
      </c>
      <c r="G35" s="482" t="s">
        <v>43</v>
      </c>
      <c r="H35" s="474">
        <v>6</v>
      </c>
      <c r="I35" s="483"/>
      <c r="J35" s="483"/>
      <c r="K35" s="483"/>
    </row>
    <row r="36" spans="1:11" s="451" customFormat="1" ht="12" customHeight="1">
      <c r="A36" s="476">
        <v>2</v>
      </c>
      <c r="B36" s="476">
        <v>1</v>
      </c>
      <c r="C36" s="476">
        <v>2</v>
      </c>
      <c r="D36" s="476"/>
      <c r="E36" s="476"/>
      <c r="F36" s="476"/>
      <c r="G36" s="482" t="s">
        <v>44</v>
      </c>
      <c r="H36" s="474">
        <v>7</v>
      </c>
      <c r="I36" s="483"/>
      <c r="J36" s="483">
        <v>11.46</v>
      </c>
      <c r="K36" s="483"/>
    </row>
    <row r="37" spans="1:11" s="481" customFormat="1" ht="12" customHeight="1">
      <c r="A37" s="475">
        <v>2</v>
      </c>
      <c r="B37" s="475">
        <v>2</v>
      </c>
      <c r="C37" s="475"/>
      <c r="D37" s="475"/>
      <c r="E37" s="475"/>
      <c r="F37" s="475"/>
      <c r="G37" s="480" t="s">
        <v>438</v>
      </c>
      <c r="H37" s="478">
        <v>8</v>
      </c>
      <c r="I37" s="484">
        <f>I38</f>
        <v>4292.83</v>
      </c>
      <c r="J37" s="484">
        <f>J38</f>
        <v>4764.72</v>
      </c>
      <c r="K37" s="484">
        <f>K38</f>
        <v>0</v>
      </c>
    </row>
    <row r="38" spans="1:11" s="451" customFormat="1" ht="12" customHeight="1">
      <c r="A38" s="476">
        <v>2</v>
      </c>
      <c r="B38" s="476">
        <v>2</v>
      </c>
      <c r="C38" s="476">
        <v>1</v>
      </c>
      <c r="D38" s="476"/>
      <c r="E38" s="476"/>
      <c r="F38" s="476"/>
      <c r="G38" s="482" t="s">
        <v>438</v>
      </c>
      <c r="H38" s="474">
        <v>9</v>
      </c>
      <c r="I38" s="483">
        <v>4292.83</v>
      </c>
      <c r="J38" s="483">
        <v>4764.72</v>
      </c>
      <c r="K38" s="483"/>
    </row>
    <row r="39" spans="1:11" s="481" customFormat="1" ht="12" hidden="1" customHeight="1" collapsed="1">
      <c r="A39" s="475">
        <v>2</v>
      </c>
      <c r="B39" s="475">
        <v>3</v>
      </c>
      <c r="C39" s="475"/>
      <c r="D39" s="475"/>
      <c r="E39" s="475"/>
      <c r="F39" s="475"/>
      <c r="G39" s="480" t="s">
        <v>61</v>
      </c>
      <c r="H39" s="478">
        <v>10</v>
      </c>
      <c r="I39" s="479">
        <f>I40+I41</f>
        <v>0</v>
      </c>
      <c r="J39" s="479">
        <f>J40+J41</f>
        <v>0</v>
      </c>
      <c r="K39" s="479">
        <f>K40+K41</f>
        <v>0</v>
      </c>
    </row>
    <row r="40" spans="1:11" s="451" customFormat="1" ht="12" hidden="1" customHeight="1" collapsed="1">
      <c r="A40" s="476">
        <v>2</v>
      </c>
      <c r="B40" s="476">
        <v>3</v>
      </c>
      <c r="C40" s="476">
        <v>1</v>
      </c>
      <c r="D40" s="476"/>
      <c r="E40" s="476"/>
      <c r="F40" s="476"/>
      <c r="G40" s="482" t="s">
        <v>62</v>
      </c>
      <c r="H40" s="474">
        <v>11</v>
      </c>
      <c r="I40" s="483"/>
      <c r="J40" s="483"/>
      <c r="K40" s="483"/>
    </row>
    <row r="41" spans="1:11" s="451" customFormat="1" ht="12" hidden="1" customHeight="1" collapsed="1">
      <c r="A41" s="476">
        <v>2</v>
      </c>
      <c r="B41" s="476">
        <v>3</v>
      </c>
      <c r="C41" s="476">
        <v>2</v>
      </c>
      <c r="D41" s="476"/>
      <c r="E41" s="476"/>
      <c r="F41" s="476"/>
      <c r="G41" s="482" t="s">
        <v>73</v>
      </c>
      <c r="H41" s="474">
        <v>12</v>
      </c>
      <c r="I41" s="483"/>
      <c r="J41" s="483"/>
      <c r="K41" s="483"/>
    </row>
    <row r="42" spans="1:11" s="481" customFormat="1" ht="12" hidden="1" customHeight="1" collapsed="1">
      <c r="A42" s="475">
        <v>2</v>
      </c>
      <c r="B42" s="475">
        <v>4</v>
      </c>
      <c r="C42" s="475"/>
      <c r="D42" s="475"/>
      <c r="E42" s="475"/>
      <c r="F42" s="475"/>
      <c r="G42" s="480" t="s">
        <v>74</v>
      </c>
      <c r="H42" s="478">
        <v>13</v>
      </c>
      <c r="I42" s="479">
        <f>I43</f>
        <v>0</v>
      </c>
      <c r="J42" s="479">
        <f>J43</f>
        <v>0</v>
      </c>
      <c r="K42" s="479">
        <f>K43</f>
        <v>0</v>
      </c>
    </row>
    <row r="43" spans="1:11" s="451" customFormat="1" ht="12" hidden="1" customHeight="1" collapsed="1">
      <c r="A43" s="476">
        <v>2</v>
      </c>
      <c r="B43" s="476">
        <v>4</v>
      </c>
      <c r="C43" s="476">
        <v>1</v>
      </c>
      <c r="D43" s="476"/>
      <c r="E43" s="476"/>
      <c r="F43" s="476"/>
      <c r="G43" s="482" t="s">
        <v>439</v>
      </c>
      <c r="H43" s="474">
        <v>14</v>
      </c>
      <c r="I43" s="483">
        <f>I44+I45+I46</f>
        <v>0</v>
      </c>
      <c r="J43" s="483">
        <f>J44+J45+J46</f>
        <v>0</v>
      </c>
      <c r="K43" s="483">
        <f>K44+K45+K46</f>
        <v>0</v>
      </c>
    </row>
    <row r="44" spans="1:11" s="451" customFormat="1" ht="12" hidden="1" customHeight="1" collapsed="1">
      <c r="A44" s="476">
        <v>2</v>
      </c>
      <c r="B44" s="476">
        <v>4</v>
      </c>
      <c r="C44" s="476">
        <v>1</v>
      </c>
      <c r="D44" s="476">
        <v>1</v>
      </c>
      <c r="E44" s="476">
        <v>1</v>
      </c>
      <c r="F44" s="476">
        <v>1</v>
      </c>
      <c r="G44" s="482" t="s">
        <v>76</v>
      </c>
      <c r="H44" s="474">
        <v>15</v>
      </c>
      <c r="I44" s="483"/>
      <c r="J44" s="483"/>
      <c r="K44" s="483"/>
    </row>
    <row r="45" spans="1:11" s="451" customFormat="1" ht="12" hidden="1" customHeight="1" collapsed="1">
      <c r="A45" s="476">
        <v>2</v>
      </c>
      <c r="B45" s="476">
        <v>4</v>
      </c>
      <c r="C45" s="476">
        <v>1</v>
      </c>
      <c r="D45" s="476">
        <v>1</v>
      </c>
      <c r="E45" s="476">
        <v>1</v>
      </c>
      <c r="F45" s="476">
        <v>2</v>
      </c>
      <c r="G45" s="482" t="s">
        <v>77</v>
      </c>
      <c r="H45" s="474">
        <v>16</v>
      </c>
      <c r="I45" s="483"/>
      <c r="J45" s="483"/>
      <c r="K45" s="483"/>
    </row>
    <row r="46" spans="1:11" s="451" customFormat="1" ht="12" hidden="1" customHeight="1" collapsed="1">
      <c r="A46" s="476">
        <v>2</v>
      </c>
      <c r="B46" s="476">
        <v>4</v>
      </c>
      <c r="C46" s="476">
        <v>1</v>
      </c>
      <c r="D46" s="476">
        <v>1</v>
      </c>
      <c r="E46" s="476">
        <v>1</v>
      </c>
      <c r="F46" s="476">
        <v>3</v>
      </c>
      <c r="G46" s="482" t="s">
        <v>78</v>
      </c>
      <c r="H46" s="474">
        <v>17</v>
      </c>
      <c r="I46" s="483"/>
      <c r="J46" s="483"/>
      <c r="K46" s="483"/>
    </row>
    <row r="47" spans="1:11" s="481" customFormat="1" ht="12" hidden="1" customHeight="1" collapsed="1">
      <c r="A47" s="475">
        <v>2</v>
      </c>
      <c r="B47" s="475">
        <v>5</v>
      </c>
      <c r="C47" s="475"/>
      <c r="D47" s="475"/>
      <c r="E47" s="475"/>
      <c r="F47" s="475"/>
      <c r="G47" s="480" t="s">
        <v>79</v>
      </c>
      <c r="H47" s="478">
        <v>18</v>
      </c>
      <c r="I47" s="479">
        <f>I48+I51+I54</f>
        <v>0</v>
      </c>
      <c r="J47" s="479">
        <f>J48+J51+J54</f>
        <v>0</v>
      </c>
      <c r="K47" s="479">
        <f>K48+K51+K54</f>
        <v>0</v>
      </c>
    </row>
    <row r="48" spans="1:11" s="451" customFormat="1" ht="12" hidden="1" customHeight="1" collapsed="1">
      <c r="A48" s="476">
        <v>2</v>
      </c>
      <c r="B48" s="476">
        <v>5</v>
      </c>
      <c r="C48" s="476">
        <v>1</v>
      </c>
      <c r="D48" s="476"/>
      <c r="E48" s="476"/>
      <c r="F48" s="476"/>
      <c r="G48" s="482" t="s">
        <v>80</v>
      </c>
      <c r="H48" s="474">
        <v>19</v>
      </c>
      <c r="I48" s="483">
        <f>I49+I50</f>
        <v>0</v>
      </c>
      <c r="J48" s="483">
        <f>J49+J50</f>
        <v>0</v>
      </c>
      <c r="K48" s="483">
        <f>K49+K50</f>
        <v>0</v>
      </c>
    </row>
    <row r="49" spans="1:11" s="451" customFormat="1" ht="24" hidden="1" customHeight="1" collapsed="1">
      <c r="A49" s="476">
        <v>2</v>
      </c>
      <c r="B49" s="476">
        <v>5</v>
      </c>
      <c r="C49" s="476">
        <v>1</v>
      </c>
      <c r="D49" s="476">
        <v>1</v>
      </c>
      <c r="E49" s="476">
        <v>1</v>
      </c>
      <c r="F49" s="476">
        <v>1</v>
      </c>
      <c r="G49" s="482" t="s">
        <v>81</v>
      </c>
      <c r="H49" s="474">
        <v>20</v>
      </c>
      <c r="I49" s="483"/>
      <c r="J49" s="483"/>
      <c r="K49" s="483"/>
    </row>
    <row r="50" spans="1:11" s="451" customFormat="1" ht="12" hidden="1" customHeight="1" collapsed="1">
      <c r="A50" s="476">
        <v>2</v>
      </c>
      <c r="B50" s="476">
        <v>5</v>
      </c>
      <c r="C50" s="476">
        <v>1</v>
      </c>
      <c r="D50" s="476">
        <v>1</v>
      </c>
      <c r="E50" s="476">
        <v>1</v>
      </c>
      <c r="F50" s="476">
        <v>2</v>
      </c>
      <c r="G50" s="482" t="s">
        <v>82</v>
      </c>
      <c r="H50" s="474">
        <v>21</v>
      </c>
      <c r="I50" s="483"/>
      <c r="J50" s="483"/>
      <c r="K50" s="483"/>
    </row>
    <row r="51" spans="1:11" s="451" customFormat="1" ht="12" hidden="1" customHeight="1" collapsed="1">
      <c r="A51" s="476">
        <v>2</v>
      </c>
      <c r="B51" s="476">
        <v>5</v>
      </c>
      <c r="C51" s="476">
        <v>2</v>
      </c>
      <c r="D51" s="476"/>
      <c r="E51" s="476"/>
      <c r="F51" s="476"/>
      <c r="G51" s="482" t="s">
        <v>83</v>
      </c>
      <c r="H51" s="474">
        <v>22</v>
      </c>
      <c r="I51" s="483">
        <f>I52+I53</f>
        <v>0</v>
      </c>
      <c r="J51" s="483">
        <f>J52+J53</f>
        <v>0</v>
      </c>
      <c r="K51" s="483">
        <f>K52+K53</f>
        <v>0</v>
      </c>
    </row>
    <row r="52" spans="1:11" s="451" customFormat="1" ht="24" hidden="1" customHeight="1" collapsed="1">
      <c r="A52" s="476">
        <v>2</v>
      </c>
      <c r="B52" s="476">
        <v>5</v>
      </c>
      <c r="C52" s="476">
        <v>2</v>
      </c>
      <c r="D52" s="476">
        <v>1</v>
      </c>
      <c r="E52" s="476">
        <v>1</v>
      </c>
      <c r="F52" s="476">
        <v>1</v>
      </c>
      <c r="G52" s="482" t="s">
        <v>84</v>
      </c>
      <c r="H52" s="474">
        <v>23</v>
      </c>
      <c r="I52" s="483"/>
      <c r="J52" s="483"/>
      <c r="K52" s="483"/>
    </row>
    <row r="53" spans="1:11" s="451" customFormat="1" ht="12" hidden="1" customHeight="1" collapsed="1">
      <c r="A53" s="476">
        <v>2</v>
      </c>
      <c r="B53" s="476">
        <v>5</v>
      </c>
      <c r="C53" s="476">
        <v>2</v>
      </c>
      <c r="D53" s="476">
        <v>1</v>
      </c>
      <c r="E53" s="476">
        <v>1</v>
      </c>
      <c r="F53" s="476">
        <v>2</v>
      </c>
      <c r="G53" s="482" t="s">
        <v>440</v>
      </c>
      <c r="H53" s="474">
        <v>24</v>
      </c>
      <c r="I53" s="483"/>
      <c r="J53" s="483"/>
      <c r="K53" s="483"/>
    </row>
    <row r="54" spans="1:11" s="451" customFormat="1" ht="12" hidden="1" customHeight="1" collapsed="1">
      <c r="A54" s="476">
        <v>2</v>
      </c>
      <c r="B54" s="476">
        <v>5</v>
      </c>
      <c r="C54" s="476">
        <v>3</v>
      </c>
      <c r="D54" s="476"/>
      <c r="E54" s="476"/>
      <c r="F54" s="476"/>
      <c r="G54" s="482" t="s">
        <v>86</v>
      </c>
      <c r="H54" s="474">
        <v>25</v>
      </c>
      <c r="I54" s="483">
        <f>I55+I56+I57+I58</f>
        <v>0</v>
      </c>
      <c r="J54" s="483">
        <f>J55+J56+J57+J58</f>
        <v>0</v>
      </c>
      <c r="K54" s="483">
        <f>K55+K56+K57+K58</f>
        <v>0</v>
      </c>
    </row>
    <row r="55" spans="1:11" s="451" customFormat="1" ht="24" hidden="1" customHeight="1" collapsed="1">
      <c r="A55" s="476">
        <v>2</v>
      </c>
      <c r="B55" s="476">
        <v>5</v>
      </c>
      <c r="C55" s="476">
        <v>3</v>
      </c>
      <c r="D55" s="476">
        <v>1</v>
      </c>
      <c r="E55" s="476">
        <v>1</v>
      </c>
      <c r="F55" s="476">
        <v>1</v>
      </c>
      <c r="G55" s="482" t="s">
        <v>87</v>
      </c>
      <c r="H55" s="474">
        <v>26</v>
      </c>
      <c r="I55" s="483"/>
      <c r="J55" s="483"/>
      <c r="K55" s="483"/>
    </row>
    <row r="56" spans="1:11" s="451" customFormat="1" ht="12" hidden="1" customHeight="1" collapsed="1">
      <c r="A56" s="476">
        <v>2</v>
      </c>
      <c r="B56" s="476">
        <v>5</v>
      </c>
      <c r="C56" s="476">
        <v>3</v>
      </c>
      <c r="D56" s="476">
        <v>1</v>
      </c>
      <c r="E56" s="476">
        <v>1</v>
      </c>
      <c r="F56" s="476">
        <v>2</v>
      </c>
      <c r="G56" s="482" t="s">
        <v>88</v>
      </c>
      <c r="H56" s="474">
        <v>27</v>
      </c>
      <c r="I56" s="483"/>
      <c r="J56" s="483"/>
      <c r="K56" s="483"/>
    </row>
    <row r="57" spans="1:11" s="451" customFormat="1" ht="24" hidden="1" customHeight="1" collapsed="1">
      <c r="A57" s="476">
        <v>2</v>
      </c>
      <c r="B57" s="476">
        <v>5</v>
      </c>
      <c r="C57" s="476">
        <v>3</v>
      </c>
      <c r="D57" s="476">
        <v>2</v>
      </c>
      <c r="E57" s="476">
        <v>1</v>
      </c>
      <c r="F57" s="476">
        <v>1</v>
      </c>
      <c r="G57" s="485" t="s">
        <v>89</v>
      </c>
      <c r="H57" s="474">
        <v>28</v>
      </c>
      <c r="I57" s="483"/>
      <c r="J57" s="483"/>
      <c r="K57" s="483"/>
    </row>
    <row r="58" spans="1:11" s="451" customFormat="1" ht="12" hidden="1" customHeight="1" collapsed="1">
      <c r="A58" s="476">
        <v>2</v>
      </c>
      <c r="B58" s="476">
        <v>5</v>
      </c>
      <c r="C58" s="476">
        <v>3</v>
      </c>
      <c r="D58" s="476">
        <v>2</v>
      </c>
      <c r="E58" s="476">
        <v>1</v>
      </c>
      <c r="F58" s="476">
        <v>2</v>
      </c>
      <c r="G58" s="485" t="s">
        <v>90</v>
      </c>
      <c r="H58" s="474">
        <v>29</v>
      </c>
      <c r="I58" s="483"/>
      <c r="J58" s="483"/>
      <c r="K58" s="483"/>
    </row>
    <row r="59" spans="1:11" s="481" customFormat="1" ht="12" hidden="1" customHeight="1" collapsed="1">
      <c r="A59" s="475">
        <v>2</v>
      </c>
      <c r="B59" s="475">
        <v>6</v>
      </c>
      <c r="C59" s="475"/>
      <c r="D59" s="475"/>
      <c r="E59" s="475"/>
      <c r="F59" s="475"/>
      <c r="G59" s="480" t="s">
        <v>91</v>
      </c>
      <c r="H59" s="478">
        <v>30</v>
      </c>
      <c r="I59" s="479">
        <f>I60+I61+I62+I63+I64</f>
        <v>0</v>
      </c>
      <c r="J59" s="479">
        <f>J60+J61+J62+J63+J64</f>
        <v>0</v>
      </c>
      <c r="K59" s="479">
        <f>K60+K61+K62+K63+K64</f>
        <v>0</v>
      </c>
    </row>
    <row r="60" spans="1:11" s="451" customFormat="1" ht="12" hidden="1" customHeight="1" collapsed="1">
      <c r="A60" s="476">
        <v>2</v>
      </c>
      <c r="B60" s="476">
        <v>6</v>
      </c>
      <c r="C60" s="476">
        <v>1</v>
      </c>
      <c r="D60" s="476"/>
      <c r="E60" s="476"/>
      <c r="F60" s="476"/>
      <c r="G60" s="482" t="s">
        <v>441</v>
      </c>
      <c r="H60" s="474">
        <v>31</v>
      </c>
      <c r="I60" s="483"/>
      <c r="J60" s="483"/>
      <c r="K60" s="483"/>
    </row>
    <row r="61" spans="1:11" s="451" customFormat="1" ht="12" hidden="1" customHeight="1" collapsed="1">
      <c r="A61" s="476">
        <v>2</v>
      </c>
      <c r="B61" s="476">
        <v>6</v>
      </c>
      <c r="C61" s="476">
        <v>2</v>
      </c>
      <c r="D61" s="476"/>
      <c r="E61" s="476"/>
      <c r="F61" s="476"/>
      <c r="G61" s="482" t="s">
        <v>442</v>
      </c>
      <c r="H61" s="474">
        <v>32</v>
      </c>
      <c r="I61" s="483"/>
      <c r="J61" s="483"/>
      <c r="K61" s="483"/>
    </row>
    <row r="62" spans="1:11" s="451" customFormat="1" ht="12" hidden="1" customHeight="1" collapsed="1">
      <c r="A62" s="476">
        <v>2</v>
      </c>
      <c r="B62" s="476">
        <v>6</v>
      </c>
      <c r="C62" s="476">
        <v>3</v>
      </c>
      <c r="D62" s="476"/>
      <c r="E62" s="476"/>
      <c r="F62" s="476"/>
      <c r="G62" s="482" t="s">
        <v>443</v>
      </c>
      <c r="H62" s="474">
        <v>33</v>
      </c>
      <c r="I62" s="483"/>
      <c r="J62" s="483"/>
      <c r="K62" s="483"/>
    </row>
    <row r="63" spans="1:11" s="451" customFormat="1" ht="24" hidden="1" customHeight="1" collapsed="1">
      <c r="A63" s="476">
        <v>2</v>
      </c>
      <c r="B63" s="476">
        <v>6</v>
      </c>
      <c r="C63" s="476">
        <v>4</v>
      </c>
      <c r="D63" s="476"/>
      <c r="E63" s="476"/>
      <c r="F63" s="476"/>
      <c r="G63" s="482" t="s">
        <v>97</v>
      </c>
      <c r="H63" s="474">
        <v>34</v>
      </c>
      <c r="I63" s="483"/>
      <c r="J63" s="483"/>
      <c r="K63" s="483"/>
    </row>
    <row r="64" spans="1:11" s="451" customFormat="1" ht="24" hidden="1" customHeight="1" collapsed="1">
      <c r="A64" s="476">
        <v>2</v>
      </c>
      <c r="B64" s="476">
        <v>6</v>
      </c>
      <c r="C64" s="476">
        <v>5</v>
      </c>
      <c r="D64" s="476"/>
      <c r="E64" s="476"/>
      <c r="F64" s="476"/>
      <c r="G64" s="482" t="s">
        <v>99</v>
      </c>
      <c r="H64" s="474">
        <v>35</v>
      </c>
      <c r="I64" s="483"/>
      <c r="J64" s="483"/>
      <c r="K64" s="483"/>
    </row>
    <row r="65" spans="1:11" s="451" customFormat="1" ht="12" hidden="1" customHeight="1" collapsed="1">
      <c r="A65" s="475">
        <v>2</v>
      </c>
      <c r="B65" s="475">
        <v>7</v>
      </c>
      <c r="C65" s="476"/>
      <c r="D65" s="476"/>
      <c r="E65" s="476"/>
      <c r="F65" s="476"/>
      <c r="G65" s="480" t="s">
        <v>100</v>
      </c>
      <c r="H65" s="478">
        <v>36</v>
      </c>
      <c r="I65" s="479">
        <f>I66+I69+I73</f>
        <v>860.86</v>
      </c>
      <c r="J65" s="479">
        <f>J66+J69+J73</f>
        <v>0</v>
      </c>
      <c r="K65" s="479">
        <f>K66+K69+K73</f>
        <v>0</v>
      </c>
    </row>
    <row r="66" spans="1:11" s="451" customFormat="1" ht="12" hidden="1" customHeight="1" collapsed="1">
      <c r="A66" s="476">
        <v>2</v>
      </c>
      <c r="B66" s="476">
        <v>7</v>
      </c>
      <c r="C66" s="476">
        <v>1</v>
      </c>
      <c r="D66" s="476"/>
      <c r="E66" s="476"/>
      <c r="F66" s="476"/>
      <c r="G66" s="486" t="s">
        <v>444</v>
      </c>
      <c r="H66" s="474">
        <v>37</v>
      </c>
      <c r="I66" s="483">
        <f>I67+I68</f>
        <v>0</v>
      </c>
      <c r="J66" s="483">
        <f>J67+J68</f>
        <v>0</v>
      </c>
      <c r="K66" s="483">
        <f>K67+K68</f>
        <v>0</v>
      </c>
    </row>
    <row r="67" spans="1:11" s="451" customFormat="1" ht="12" hidden="1" customHeight="1" collapsed="1">
      <c r="A67" s="476">
        <v>2</v>
      </c>
      <c r="B67" s="476">
        <v>7</v>
      </c>
      <c r="C67" s="476">
        <v>1</v>
      </c>
      <c r="D67" s="476">
        <v>1</v>
      </c>
      <c r="E67" s="476">
        <v>1</v>
      </c>
      <c r="F67" s="476">
        <v>1</v>
      </c>
      <c r="G67" s="486" t="s">
        <v>102</v>
      </c>
      <c r="H67" s="474">
        <v>38</v>
      </c>
      <c r="I67" s="483"/>
      <c r="J67" s="483"/>
      <c r="K67" s="483"/>
    </row>
    <row r="68" spans="1:11" s="451" customFormat="1" ht="12" hidden="1" customHeight="1" collapsed="1">
      <c r="A68" s="476">
        <v>2</v>
      </c>
      <c r="B68" s="476">
        <v>7</v>
      </c>
      <c r="C68" s="476">
        <v>1</v>
      </c>
      <c r="D68" s="476">
        <v>1</v>
      </c>
      <c r="E68" s="476">
        <v>1</v>
      </c>
      <c r="F68" s="476">
        <v>2</v>
      </c>
      <c r="G68" s="486" t="s">
        <v>103</v>
      </c>
      <c r="H68" s="474">
        <v>39</v>
      </c>
      <c r="I68" s="483"/>
      <c r="J68" s="483"/>
      <c r="K68" s="483"/>
    </row>
    <row r="69" spans="1:11" s="451" customFormat="1" ht="12" hidden="1" customHeight="1" collapsed="1">
      <c r="A69" s="476">
        <v>2</v>
      </c>
      <c r="B69" s="476">
        <v>7</v>
      </c>
      <c r="C69" s="476">
        <v>2</v>
      </c>
      <c r="D69" s="476"/>
      <c r="E69" s="476"/>
      <c r="F69" s="476"/>
      <c r="G69" s="482" t="s">
        <v>445</v>
      </c>
      <c r="H69" s="474">
        <v>40</v>
      </c>
      <c r="I69" s="483">
        <f>I70+I71+I72</f>
        <v>860.86</v>
      </c>
      <c r="J69" s="483">
        <f>J70+J71+J72</f>
        <v>0</v>
      </c>
      <c r="K69" s="483">
        <f>K70+K71+K72</f>
        <v>0</v>
      </c>
    </row>
    <row r="70" spans="1:11" s="451" customFormat="1" ht="12" hidden="1" customHeight="1" collapsed="1">
      <c r="A70" s="476">
        <v>2</v>
      </c>
      <c r="B70" s="476">
        <v>7</v>
      </c>
      <c r="C70" s="476">
        <v>2</v>
      </c>
      <c r="D70" s="476">
        <v>1</v>
      </c>
      <c r="E70" s="476">
        <v>1</v>
      </c>
      <c r="F70" s="476">
        <v>1</v>
      </c>
      <c r="G70" s="482" t="s">
        <v>337</v>
      </c>
      <c r="H70" s="474">
        <v>41</v>
      </c>
      <c r="I70" s="483">
        <v>860.86</v>
      </c>
      <c r="J70" s="483"/>
      <c r="K70" s="483"/>
    </row>
    <row r="71" spans="1:11" s="451" customFormat="1" ht="12" hidden="1" customHeight="1" collapsed="1">
      <c r="A71" s="476">
        <v>2</v>
      </c>
      <c r="B71" s="476">
        <v>7</v>
      </c>
      <c r="C71" s="476">
        <v>2</v>
      </c>
      <c r="D71" s="476">
        <v>1</v>
      </c>
      <c r="E71" s="476">
        <v>1</v>
      </c>
      <c r="F71" s="476">
        <v>2</v>
      </c>
      <c r="G71" s="482" t="s">
        <v>446</v>
      </c>
      <c r="H71" s="474">
        <v>42</v>
      </c>
      <c r="I71" s="483"/>
      <c r="J71" s="483"/>
      <c r="K71" s="483"/>
    </row>
    <row r="72" spans="1:11" s="451" customFormat="1" ht="12" hidden="1" customHeight="1" collapsed="1">
      <c r="A72" s="476">
        <v>2</v>
      </c>
      <c r="B72" s="476">
        <v>7</v>
      </c>
      <c r="C72" s="476">
        <v>2</v>
      </c>
      <c r="D72" s="476">
        <v>2</v>
      </c>
      <c r="E72" s="476">
        <v>1</v>
      </c>
      <c r="F72" s="476">
        <v>1</v>
      </c>
      <c r="G72" s="482" t="s">
        <v>108</v>
      </c>
      <c r="H72" s="474">
        <v>43</v>
      </c>
      <c r="I72" s="483"/>
      <c r="J72" s="483"/>
      <c r="K72" s="483"/>
    </row>
    <row r="73" spans="1:11" s="451" customFormat="1" ht="12" hidden="1" customHeight="1" collapsed="1">
      <c r="A73" s="476">
        <v>2</v>
      </c>
      <c r="B73" s="476">
        <v>7</v>
      </c>
      <c r="C73" s="476">
        <v>3</v>
      </c>
      <c r="D73" s="476"/>
      <c r="E73" s="476"/>
      <c r="F73" s="476"/>
      <c r="G73" s="482" t="s">
        <v>109</v>
      </c>
      <c r="H73" s="474">
        <v>44</v>
      </c>
      <c r="I73" s="483"/>
      <c r="J73" s="483"/>
      <c r="K73" s="483"/>
    </row>
    <row r="74" spans="1:11" s="481" customFormat="1" ht="12" hidden="1" customHeight="1" collapsed="1">
      <c r="A74" s="475">
        <v>2</v>
      </c>
      <c r="B74" s="475">
        <v>8</v>
      </c>
      <c r="C74" s="475"/>
      <c r="D74" s="475"/>
      <c r="E74" s="475"/>
      <c r="F74" s="475"/>
      <c r="G74" s="480" t="s">
        <v>447</v>
      </c>
      <c r="H74" s="478">
        <v>45</v>
      </c>
      <c r="I74" s="479">
        <f>I75+I79</f>
        <v>0</v>
      </c>
      <c r="J74" s="479">
        <f>J75+J79</f>
        <v>0</v>
      </c>
      <c r="K74" s="479">
        <f>K75+K79</f>
        <v>0</v>
      </c>
    </row>
    <row r="75" spans="1:11" s="451" customFormat="1" ht="12" hidden="1" customHeight="1" collapsed="1">
      <c r="A75" s="476">
        <v>2</v>
      </c>
      <c r="B75" s="476">
        <v>8</v>
      </c>
      <c r="C75" s="476">
        <v>1</v>
      </c>
      <c r="D75" s="476">
        <v>1</v>
      </c>
      <c r="E75" s="476"/>
      <c r="F75" s="476"/>
      <c r="G75" s="482" t="s">
        <v>113</v>
      </c>
      <c r="H75" s="474">
        <v>46</v>
      </c>
      <c r="I75" s="483">
        <f>I76+I77+I78</f>
        <v>0</v>
      </c>
      <c r="J75" s="483">
        <f>J76+J77+J78</f>
        <v>0</v>
      </c>
      <c r="K75" s="483">
        <f>K76+K77+K78</f>
        <v>0</v>
      </c>
    </row>
    <row r="76" spans="1:11" s="451" customFormat="1" ht="12" hidden="1" customHeight="1" collapsed="1">
      <c r="A76" s="476">
        <v>2</v>
      </c>
      <c r="B76" s="476">
        <v>8</v>
      </c>
      <c r="C76" s="476">
        <v>1</v>
      </c>
      <c r="D76" s="476">
        <v>1</v>
      </c>
      <c r="E76" s="476">
        <v>1</v>
      </c>
      <c r="F76" s="476">
        <v>1</v>
      </c>
      <c r="G76" s="482" t="s">
        <v>448</v>
      </c>
      <c r="H76" s="474">
        <v>47</v>
      </c>
      <c r="I76" s="483"/>
      <c r="J76" s="483"/>
      <c r="K76" s="483"/>
    </row>
    <row r="77" spans="1:11" s="451" customFormat="1" ht="12" hidden="1" customHeight="1" collapsed="1">
      <c r="A77" s="476">
        <v>2</v>
      </c>
      <c r="B77" s="476">
        <v>8</v>
      </c>
      <c r="C77" s="476">
        <v>1</v>
      </c>
      <c r="D77" s="476">
        <v>1</v>
      </c>
      <c r="E77" s="476">
        <v>1</v>
      </c>
      <c r="F77" s="476">
        <v>2</v>
      </c>
      <c r="G77" s="482" t="s">
        <v>449</v>
      </c>
      <c r="H77" s="474">
        <v>48</v>
      </c>
      <c r="I77" s="483"/>
      <c r="J77" s="483"/>
      <c r="K77" s="483"/>
    </row>
    <row r="78" spans="1:11" s="451" customFormat="1" ht="12" hidden="1" customHeight="1" collapsed="1">
      <c r="A78" s="476">
        <v>2</v>
      </c>
      <c r="B78" s="476">
        <v>8</v>
      </c>
      <c r="C78" s="476">
        <v>1</v>
      </c>
      <c r="D78" s="476">
        <v>1</v>
      </c>
      <c r="E78" s="476">
        <v>1</v>
      </c>
      <c r="F78" s="476">
        <v>3</v>
      </c>
      <c r="G78" s="485" t="s">
        <v>116</v>
      </c>
      <c r="H78" s="474">
        <v>49</v>
      </c>
      <c r="I78" s="483"/>
      <c r="J78" s="483"/>
      <c r="K78" s="483"/>
    </row>
    <row r="79" spans="1:11" s="451" customFormat="1" ht="12" hidden="1" customHeight="1" collapsed="1">
      <c r="A79" s="476">
        <v>2</v>
      </c>
      <c r="B79" s="476">
        <v>8</v>
      </c>
      <c r="C79" s="476">
        <v>1</v>
      </c>
      <c r="D79" s="476">
        <v>2</v>
      </c>
      <c r="E79" s="476"/>
      <c r="F79" s="476"/>
      <c r="G79" s="482" t="s">
        <v>117</v>
      </c>
      <c r="H79" s="474">
        <v>50</v>
      </c>
      <c r="I79" s="483"/>
      <c r="J79" s="483"/>
      <c r="K79" s="483"/>
    </row>
    <row r="80" spans="1:11" s="481" customFormat="1" ht="36" hidden="1" customHeight="1" collapsed="1">
      <c r="A80" s="487">
        <v>2</v>
      </c>
      <c r="B80" s="487">
        <v>9</v>
      </c>
      <c r="C80" s="487"/>
      <c r="D80" s="487"/>
      <c r="E80" s="487"/>
      <c r="F80" s="487"/>
      <c r="G80" s="480" t="s">
        <v>450</v>
      </c>
      <c r="H80" s="478">
        <v>51</v>
      </c>
      <c r="I80" s="479"/>
      <c r="J80" s="479"/>
      <c r="K80" s="479"/>
    </row>
    <row r="81" spans="1:11" s="481" customFormat="1" ht="48" hidden="1" customHeight="1" collapsed="1">
      <c r="A81" s="475">
        <v>3</v>
      </c>
      <c r="B81" s="475"/>
      <c r="C81" s="475"/>
      <c r="D81" s="475"/>
      <c r="E81" s="475"/>
      <c r="F81" s="475"/>
      <c r="G81" s="480" t="s">
        <v>451</v>
      </c>
      <c r="H81" s="478">
        <v>52</v>
      </c>
      <c r="I81" s="479">
        <f>I82+I88+I89</f>
        <v>0</v>
      </c>
      <c r="J81" s="479">
        <f>J82+J88+J89</f>
        <v>0</v>
      </c>
      <c r="K81" s="479">
        <f>K82+K88+K89</f>
        <v>0</v>
      </c>
    </row>
    <row r="82" spans="1:11" s="481" customFormat="1" ht="24" hidden="1" customHeight="1" collapsed="1">
      <c r="A82" s="475">
        <v>3</v>
      </c>
      <c r="B82" s="475">
        <v>1</v>
      </c>
      <c r="C82" s="475"/>
      <c r="D82" s="475"/>
      <c r="E82" s="475"/>
      <c r="F82" s="475"/>
      <c r="G82" s="480" t="s">
        <v>126</v>
      </c>
      <c r="H82" s="478">
        <v>53</v>
      </c>
      <c r="I82" s="479">
        <f>I83+I84+I85+I86+I87</f>
        <v>0</v>
      </c>
      <c r="J82" s="479">
        <f>J83+J84+J85+J86+J87</f>
        <v>0</v>
      </c>
      <c r="K82" s="479">
        <f>K83+K84+K85+K86+K87</f>
        <v>0</v>
      </c>
    </row>
    <row r="83" spans="1:11" s="451" customFormat="1" ht="24" hidden="1" customHeight="1" collapsed="1">
      <c r="A83" s="488">
        <v>3</v>
      </c>
      <c r="B83" s="488">
        <v>1</v>
      </c>
      <c r="C83" s="488">
        <v>1</v>
      </c>
      <c r="D83" s="489"/>
      <c r="E83" s="489"/>
      <c r="F83" s="489"/>
      <c r="G83" s="482" t="s">
        <v>452</v>
      </c>
      <c r="H83" s="474">
        <v>54</v>
      </c>
      <c r="I83" s="483"/>
      <c r="J83" s="483"/>
      <c r="K83" s="483"/>
    </row>
    <row r="84" spans="1:11" s="451" customFormat="1" ht="12" hidden="1" customHeight="1" collapsed="1">
      <c r="A84" s="488">
        <v>3</v>
      </c>
      <c r="B84" s="488">
        <v>1</v>
      </c>
      <c r="C84" s="488">
        <v>2</v>
      </c>
      <c r="D84" s="488"/>
      <c r="E84" s="489"/>
      <c r="F84" s="489"/>
      <c r="G84" s="485" t="s">
        <v>143</v>
      </c>
      <c r="H84" s="474">
        <v>55</v>
      </c>
      <c r="I84" s="483"/>
      <c r="J84" s="483"/>
      <c r="K84" s="483"/>
    </row>
    <row r="85" spans="1:11" s="451" customFormat="1" ht="12" hidden="1" customHeight="1" collapsed="1">
      <c r="A85" s="488">
        <v>3</v>
      </c>
      <c r="B85" s="488">
        <v>1</v>
      </c>
      <c r="C85" s="488">
        <v>3</v>
      </c>
      <c r="D85" s="488"/>
      <c r="E85" s="488"/>
      <c r="F85" s="488"/>
      <c r="G85" s="485" t="s">
        <v>148</v>
      </c>
      <c r="H85" s="474">
        <v>56</v>
      </c>
      <c r="I85" s="483"/>
      <c r="J85" s="483"/>
      <c r="K85" s="483"/>
    </row>
    <row r="86" spans="1:11" s="451" customFormat="1" ht="12" hidden="1" customHeight="1" collapsed="1">
      <c r="A86" s="488">
        <v>3</v>
      </c>
      <c r="B86" s="488">
        <v>1</v>
      </c>
      <c r="C86" s="488">
        <v>4</v>
      </c>
      <c r="D86" s="488"/>
      <c r="E86" s="488"/>
      <c r="F86" s="488"/>
      <c r="G86" s="485" t="s">
        <v>156</v>
      </c>
      <c r="H86" s="474">
        <v>57</v>
      </c>
      <c r="I86" s="483"/>
      <c r="J86" s="483"/>
      <c r="K86" s="483"/>
    </row>
    <row r="87" spans="1:11" s="451" customFormat="1" ht="24" hidden="1" customHeight="1" collapsed="1">
      <c r="A87" s="488">
        <v>3</v>
      </c>
      <c r="B87" s="488">
        <v>1</v>
      </c>
      <c r="C87" s="488">
        <v>5</v>
      </c>
      <c r="D87" s="488"/>
      <c r="E87" s="488"/>
      <c r="F87" s="488"/>
      <c r="G87" s="485" t="s">
        <v>453</v>
      </c>
      <c r="H87" s="474">
        <v>58</v>
      </c>
      <c r="I87" s="483"/>
      <c r="J87" s="483"/>
      <c r="K87" s="483"/>
    </row>
    <row r="88" spans="1:11" s="481" customFormat="1" ht="24.75" hidden="1" customHeight="1" collapsed="1">
      <c r="A88" s="489">
        <v>3</v>
      </c>
      <c r="B88" s="489">
        <v>2</v>
      </c>
      <c r="C88" s="489"/>
      <c r="D88" s="489"/>
      <c r="E88" s="489"/>
      <c r="F88" s="489"/>
      <c r="G88" s="490" t="s">
        <v>388</v>
      </c>
      <c r="H88" s="478">
        <v>59</v>
      </c>
      <c r="I88" s="479"/>
      <c r="J88" s="479"/>
      <c r="K88" s="479"/>
    </row>
    <row r="89" spans="1:11" s="481" customFormat="1" ht="24" hidden="1" customHeight="1" collapsed="1">
      <c r="A89" s="489">
        <v>3</v>
      </c>
      <c r="B89" s="489">
        <v>3</v>
      </c>
      <c r="C89" s="489"/>
      <c r="D89" s="489"/>
      <c r="E89" s="489"/>
      <c r="F89" s="489"/>
      <c r="G89" s="490" t="s">
        <v>196</v>
      </c>
      <c r="H89" s="478">
        <v>60</v>
      </c>
      <c r="I89" s="479"/>
      <c r="J89" s="479"/>
      <c r="K89" s="479"/>
    </row>
    <row r="90" spans="1:11" s="481" customFormat="1" ht="12" customHeight="1">
      <c r="A90" s="475"/>
      <c r="B90" s="475"/>
      <c r="C90" s="475"/>
      <c r="D90" s="475"/>
      <c r="E90" s="475"/>
      <c r="F90" s="475"/>
      <c r="G90" s="480" t="s">
        <v>454</v>
      </c>
      <c r="H90" s="478">
        <v>61</v>
      </c>
      <c r="I90" s="479">
        <f>I30+I81</f>
        <v>5153.6899999999996</v>
      </c>
      <c r="J90" s="479">
        <f>J30+J81</f>
        <v>4776.18</v>
      </c>
      <c r="K90" s="479">
        <f>K30+K81</f>
        <v>0</v>
      </c>
    </row>
    <row r="91" spans="1:11" s="451" customFormat="1" ht="9" customHeight="1">
      <c r="A91" s="491"/>
      <c r="B91" s="491"/>
      <c r="C91" s="491"/>
      <c r="D91" s="492"/>
      <c r="E91" s="492"/>
      <c r="F91" s="492"/>
      <c r="G91" s="492"/>
      <c r="H91" s="457"/>
      <c r="I91" s="458"/>
      <c r="J91" s="458"/>
      <c r="K91" s="493"/>
    </row>
    <row r="92" spans="1:11" s="451" customFormat="1" ht="12" customHeight="1">
      <c r="A92" s="458" t="s">
        <v>455</v>
      </c>
      <c r="H92" s="494"/>
      <c r="I92" s="495"/>
    </row>
    <row r="93" spans="1:11" s="451" customFormat="1">
      <c r="H93" s="496"/>
      <c r="I93" s="454"/>
      <c r="J93" s="454"/>
      <c r="K93" s="454"/>
    </row>
    <row r="94" spans="1:11" s="451" customFormat="1">
      <c r="A94" s="497" t="s">
        <v>212</v>
      </c>
      <c r="B94" s="498"/>
      <c r="C94" s="498"/>
      <c r="D94" s="498"/>
      <c r="E94" s="498"/>
      <c r="F94" s="498"/>
      <c r="G94" s="498"/>
      <c r="H94" s="499"/>
      <c r="I94" s="500"/>
      <c r="J94" s="500"/>
      <c r="K94" s="501" t="s">
        <v>213</v>
      </c>
    </row>
    <row r="95" spans="1:11" s="451" customFormat="1" ht="12" customHeight="1">
      <c r="A95" s="706" t="s">
        <v>456</v>
      </c>
      <c r="B95" s="712"/>
      <c r="C95" s="712"/>
      <c r="D95" s="712"/>
      <c r="E95" s="712"/>
      <c r="F95" s="712"/>
      <c r="G95" s="712"/>
      <c r="H95" s="496"/>
      <c r="I95" s="502" t="s">
        <v>215</v>
      </c>
      <c r="J95" s="502"/>
      <c r="K95" s="503" t="s">
        <v>216</v>
      </c>
    </row>
    <row r="96" spans="1:11" s="451" customFormat="1" ht="12" customHeight="1">
      <c r="A96" s="458"/>
      <c r="B96" s="458"/>
      <c r="C96" s="504"/>
      <c r="D96" s="458"/>
      <c r="E96" s="458"/>
      <c r="F96" s="721"/>
      <c r="G96" s="712"/>
      <c r="H96" s="496"/>
      <c r="I96" s="505"/>
      <c r="J96" s="506"/>
      <c r="K96" s="506"/>
    </row>
    <row r="97" spans="1:11" s="451" customFormat="1">
      <c r="A97" s="497" t="s">
        <v>217</v>
      </c>
      <c r="B97" s="497"/>
      <c r="C97" s="497"/>
      <c r="D97" s="497"/>
      <c r="E97" s="497"/>
      <c r="F97" s="497"/>
      <c r="G97" s="497"/>
      <c r="H97" s="496"/>
      <c r="I97" s="500"/>
      <c r="J97" s="500"/>
      <c r="K97" s="501" t="s">
        <v>218</v>
      </c>
    </row>
    <row r="98" spans="1:11" s="451" customFormat="1" ht="24.75" customHeight="1">
      <c r="A98" s="709" t="s">
        <v>457</v>
      </c>
      <c r="B98" s="710"/>
      <c r="C98" s="710"/>
      <c r="D98" s="710"/>
      <c r="E98" s="710"/>
      <c r="F98" s="710"/>
      <c r="G98" s="710"/>
      <c r="H98" s="499"/>
      <c r="I98" s="502" t="s">
        <v>215</v>
      </c>
      <c r="J98" s="507"/>
      <c r="K98" s="507" t="s">
        <v>216</v>
      </c>
    </row>
    <row r="99" spans="1:11" s="508" customFormat="1" ht="12.75" customHeight="1">
      <c r="H99" s="456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3" workbookViewId="0">
      <selection activeCell="D37" sqref="D37"/>
    </sheetView>
  </sheetViews>
  <sheetFormatPr defaultRowHeight="15"/>
  <cols>
    <col min="1" max="1" width="9.28515625" style="169" customWidth="1"/>
    <col min="2" max="2" width="36.5703125" style="169" customWidth="1"/>
    <col min="3" max="3" width="10.42578125" style="169" customWidth="1"/>
    <col min="4" max="4" width="10" style="169" customWidth="1"/>
    <col min="5" max="5" width="8.85546875" style="169" customWidth="1"/>
    <col min="6" max="6" width="8.7109375" style="169" customWidth="1"/>
    <col min="7" max="7" width="7.85546875" style="169" customWidth="1"/>
    <col min="8" max="8" width="8.28515625" style="169" customWidth="1"/>
    <col min="9" max="16384" width="9.140625" style="169"/>
  </cols>
  <sheetData>
    <row r="2" spans="1:12">
      <c r="E2" s="679" t="s">
        <v>294</v>
      </c>
      <c r="F2" s="679"/>
      <c r="G2" s="679"/>
      <c r="H2" s="679"/>
      <c r="I2" s="170"/>
    </row>
    <row r="3" spans="1:12">
      <c r="A3" s="171"/>
      <c r="E3" s="679" t="s">
        <v>233</v>
      </c>
      <c r="F3" s="679"/>
      <c r="G3" s="679"/>
      <c r="H3" s="679"/>
      <c r="I3" s="170"/>
    </row>
    <row r="4" spans="1:12">
      <c r="E4" s="679" t="s">
        <v>234</v>
      </c>
      <c r="F4" s="679"/>
      <c r="G4" s="679"/>
      <c r="H4" s="679"/>
      <c r="I4" s="170"/>
    </row>
    <row r="5" spans="1:12">
      <c r="E5" s="679" t="s">
        <v>295</v>
      </c>
      <c r="F5" s="679"/>
      <c r="G5" s="679"/>
      <c r="H5" s="679"/>
      <c r="I5" s="170"/>
    </row>
    <row r="6" spans="1:12">
      <c r="A6" s="172"/>
      <c r="B6" s="172"/>
      <c r="C6" s="172"/>
      <c r="D6" s="172"/>
      <c r="E6" s="679" t="s">
        <v>296</v>
      </c>
      <c r="F6" s="679"/>
      <c r="G6" s="679"/>
      <c r="H6" s="679"/>
      <c r="I6" s="170"/>
    </row>
    <row r="7" spans="1:12">
      <c r="A7" s="172"/>
      <c r="B7" s="172"/>
      <c r="C7" s="172"/>
      <c r="D7" s="172"/>
      <c r="F7" s="173"/>
      <c r="G7" s="173"/>
      <c r="H7" s="173"/>
      <c r="I7" s="170"/>
    </row>
    <row r="8" spans="1:12">
      <c r="A8" s="172"/>
      <c r="B8" s="174" t="s">
        <v>235</v>
      </c>
      <c r="C8" s="175"/>
      <c r="D8" s="175"/>
      <c r="E8" s="172"/>
      <c r="F8" s="172"/>
      <c r="G8" s="172"/>
      <c r="H8" s="172"/>
    </row>
    <row r="9" spans="1:12">
      <c r="A9" s="722" t="s">
        <v>230</v>
      </c>
      <c r="B9" s="723"/>
      <c r="C9" s="722"/>
      <c r="D9" s="722"/>
      <c r="E9" s="176"/>
      <c r="F9" s="176"/>
      <c r="G9" s="176"/>
      <c r="H9" s="176"/>
      <c r="I9" s="172"/>
    </row>
    <row r="11" spans="1:12" ht="15" customHeight="1">
      <c r="A11" s="622" t="s">
        <v>468</v>
      </c>
      <c r="B11" s="622"/>
      <c r="C11" s="622"/>
      <c r="D11" s="622"/>
      <c r="E11" s="622"/>
      <c r="F11" s="622"/>
      <c r="G11" s="622"/>
      <c r="H11" s="622"/>
    </row>
    <row r="12" spans="1:12">
      <c r="B12" s="171"/>
      <c r="C12" s="171"/>
      <c r="D12" s="171"/>
      <c r="E12" s="171"/>
      <c r="F12" s="171"/>
      <c r="G12" s="171"/>
      <c r="H12" s="171"/>
    </row>
    <row r="13" spans="1:12">
      <c r="B13" s="177"/>
      <c r="C13" s="177"/>
      <c r="D13" s="172"/>
      <c r="E13" s="172"/>
      <c r="F13" s="724" t="s">
        <v>469</v>
      </c>
      <c r="G13" s="724"/>
      <c r="H13" s="724"/>
      <c r="J13" s="100"/>
    </row>
    <row r="14" spans="1:12">
      <c r="A14" s="172"/>
      <c r="B14" s="172"/>
      <c r="C14" s="725"/>
      <c r="D14" s="725"/>
      <c r="E14" s="725"/>
      <c r="F14" s="178"/>
      <c r="G14" s="726" t="s">
        <v>280</v>
      </c>
      <c r="H14" s="726"/>
    </row>
    <row r="15" spans="1:12" ht="12.75" customHeight="1">
      <c r="A15" s="727" t="s">
        <v>29</v>
      </c>
      <c r="B15" s="727" t="s">
        <v>30</v>
      </c>
      <c r="C15" s="730" t="s">
        <v>297</v>
      </c>
      <c r="D15" s="733" t="s">
        <v>298</v>
      </c>
      <c r="E15" s="733"/>
      <c r="F15" s="733"/>
      <c r="G15" s="733"/>
      <c r="H15" s="733"/>
      <c r="I15" s="172"/>
      <c r="J15" s="172"/>
      <c r="K15" s="172"/>
      <c r="L15" s="172"/>
    </row>
    <row r="16" spans="1:12" ht="12.75" customHeight="1">
      <c r="A16" s="728"/>
      <c r="B16" s="728"/>
      <c r="C16" s="731"/>
      <c r="D16" s="734" t="s">
        <v>299</v>
      </c>
      <c r="E16" s="734" t="s">
        <v>300</v>
      </c>
      <c r="F16" s="734" t="s">
        <v>301</v>
      </c>
      <c r="G16" s="734" t="s">
        <v>302</v>
      </c>
      <c r="H16" s="734" t="s">
        <v>303</v>
      </c>
      <c r="I16" s="172"/>
      <c r="J16" s="172"/>
      <c r="K16" s="172"/>
      <c r="L16" s="172"/>
    </row>
    <row r="17" spans="1:12">
      <c r="A17" s="728"/>
      <c r="B17" s="728"/>
      <c r="C17" s="731"/>
      <c r="D17" s="734"/>
      <c r="E17" s="734"/>
      <c r="F17" s="734"/>
      <c r="G17" s="734"/>
      <c r="H17" s="735"/>
      <c r="I17" s="172"/>
      <c r="J17" s="172"/>
      <c r="K17" s="172"/>
      <c r="L17" s="172"/>
    </row>
    <row r="18" spans="1:12" ht="40.5" customHeight="1">
      <c r="A18" s="728"/>
      <c r="B18" s="728"/>
      <c r="C18" s="731"/>
      <c r="D18" s="734"/>
      <c r="E18" s="734"/>
      <c r="F18" s="734"/>
      <c r="G18" s="734"/>
      <c r="H18" s="735"/>
      <c r="I18" s="172"/>
      <c r="J18" s="172"/>
      <c r="K18" s="172"/>
      <c r="L18" s="172"/>
    </row>
    <row r="19" spans="1:12" ht="18" customHeight="1">
      <c r="A19" s="729"/>
      <c r="B19" s="729"/>
      <c r="C19" s="732"/>
      <c r="D19" s="179" t="s">
        <v>224</v>
      </c>
      <c r="E19" s="179" t="s">
        <v>221</v>
      </c>
      <c r="F19" s="179" t="s">
        <v>22</v>
      </c>
      <c r="G19" s="179" t="s">
        <v>222</v>
      </c>
      <c r="H19" s="180" t="s">
        <v>304</v>
      </c>
      <c r="I19" s="172"/>
      <c r="J19" s="172"/>
      <c r="K19" s="172"/>
      <c r="L19" s="172"/>
    </row>
    <row r="20" spans="1:12" ht="14.1" customHeight="1">
      <c r="A20" s="181" t="s">
        <v>305</v>
      </c>
      <c r="B20" s="182" t="s">
        <v>41</v>
      </c>
      <c r="C20" s="305">
        <f t="shared" ref="C20:C34" si="0">(D20+E20+F20+G20+H20)</f>
        <v>0</v>
      </c>
      <c r="D20" s="184"/>
      <c r="E20" s="184"/>
      <c r="F20" s="187"/>
      <c r="G20" s="184"/>
      <c r="H20" s="184"/>
      <c r="I20" s="172"/>
      <c r="J20" s="172"/>
    </row>
    <row r="21" spans="1:12" ht="14.1" customHeight="1">
      <c r="A21" s="181"/>
      <c r="B21" s="182" t="s">
        <v>306</v>
      </c>
      <c r="C21" s="183">
        <f t="shared" si="0"/>
        <v>0</v>
      </c>
      <c r="D21" s="184"/>
      <c r="E21" s="184"/>
      <c r="F21" s="184"/>
      <c r="G21" s="184"/>
      <c r="H21" s="184"/>
      <c r="I21" s="172"/>
      <c r="J21" s="172"/>
    </row>
    <row r="22" spans="1:12" ht="14.1" customHeight="1">
      <c r="A22" s="181"/>
      <c r="B22" s="182" t="s">
        <v>307</v>
      </c>
      <c r="C22" s="305">
        <f t="shared" si="0"/>
        <v>0</v>
      </c>
      <c r="D22" s="187"/>
      <c r="E22" s="184"/>
      <c r="F22" s="187"/>
      <c r="G22" s="184"/>
      <c r="H22" s="184"/>
      <c r="I22" s="172"/>
      <c r="J22" s="172"/>
    </row>
    <row r="23" spans="1:12" ht="14.1" customHeight="1">
      <c r="A23" s="181" t="s">
        <v>308</v>
      </c>
      <c r="B23" s="182" t="s">
        <v>309</v>
      </c>
      <c r="C23" s="183">
        <f t="shared" si="0"/>
        <v>11.46</v>
      </c>
      <c r="D23" s="184">
        <v>11.46</v>
      </c>
      <c r="E23" s="184"/>
      <c r="F23" s="184"/>
      <c r="G23" s="184"/>
      <c r="H23" s="184"/>
      <c r="I23" s="172"/>
      <c r="J23" s="172"/>
    </row>
    <row r="24" spans="1:12" ht="14.1" customHeight="1">
      <c r="A24" s="181" t="s">
        <v>310</v>
      </c>
      <c r="B24" s="182" t="s">
        <v>311</v>
      </c>
      <c r="C24" s="183">
        <f t="shared" si="0"/>
        <v>4764.72</v>
      </c>
      <c r="D24" s="304">
        <f>(D25+D26+D27+D28+D29+D30+D31+D32+D33+D34+D35+D41+D42+D43)</f>
        <v>1904.8</v>
      </c>
      <c r="E24" s="185">
        <f t="shared" ref="E24:G24" si="1">(E25+E26+E27+E28+E29+E30+E31+E32+E33+E34+E35+E41+E42+E43)</f>
        <v>0</v>
      </c>
      <c r="F24" s="185">
        <f t="shared" si="1"/>
        <v>0</v>
      </c>
      <c r="G24" s="185">
        <f t="shared" si="1"/>
        <v>2859.92</v>
      </c>
      <c r="H24" s="185">
        <f>(H25+H26+H27+H28+H29+H30+H31+H32+H33+H34+H35+H41+H42+H43)</f>
        <v>0</v>
      </c>
      <c r="I24" s="172"/>
      <c r="J24" s="172"/>
    </row>
    <row r="25" spans="1:12" ht="14.1" customHeight="1">
      <c r="A25" s="181" t="s">
        <v>312</v>
      </c>
      <c r="B25" s="186" t="s">
        <v>46</v>
      </c>
      <c r="C25" s="183">
        <f t="shared" si="0"/>
        <v>2859.92</v>
      </c>
      <c r="D25" s="184"/>
      <c r="E25" s="184"/>
      <c r="F25" s="184"/>
      <c r="G25" s="184">
        <v>2859.92</v>
      </c>
      <c r="H25" s="184"/>
      <c r="I25" s="172"/>
      <c r="J25" s="172"/>
    </row>
    <row r="26" spans="1:12" ht="14.1" customHeight="1">
      <c r="A26" s="181" t="s">
        <v>313</v>
      </c>
      <c r="B26" s="186" t="s">
        <v>314</v>
      </c>
      <c r="C26" s="183">
        <f t="shared" si="0"/>
        <v>0</v>
      </c>
      <c r="D26" s="184"/>
      <c r="E26" s="184"/>
      <c r="F26" s="184"/>
      <c r="G26" s="184"/>
      <c r="H26" s="184"/>
      <c r="I26" s="172"/>
      <c r="J26" s="172"/>
    </row>
    <row r="27" spans="1:12" ht="14.1" customHeight="1">
      <c r="A27" s="181" t="s">
        <v>315</v>
      </c>
      <c r="B27" s="186" t="s">
        <v>316</v>
      </c>
      <c r="C27" s="305">
        <f t="shared" si="0"/>
        <v>0</v>
      </c>
      <c r="D27" s="187"/>
      <c r="E27" s="184"/>
      <c r="F27" s="184"/>
      <c r="G27" s="184"/>
      <c r="H27" s="184"/>
      <c r="I27" s="172"/>
      <c r="J27" s="172"/>
    </row>
    <row r="28" spans="1:12" ht="14.1" customHeight="1">
      <c r="A28" s="181" t="s">
        <v>317</v>
      </c>
      <c r="B28" s="186" t="s">
        <v>318</v>
      </c>
      <c r="C28" s="183">
        <f t="shared" si="0"/>
        <v>0</v>
      </c>
      <c r="D28" s="187"/>
      <c r="E28" s="184"/>
      <c r="F28" s="184"/>
      <c r="G28" s="184"/>
      <c r="H28" s="184"/>
      <c r="I28" s="172"/>
      <c r="J28" s="172"/>
    </row>
    <row r="29" spans="1:12" ht="14.1" customHeight="1">
      <c r="A29" s="181" t="s">
        <v>319</v>
      </c>
      <c r="B29" s="186" t="s">
        <v>320</v>
      </c>
      <c r="C29" s="183">
        <f t="shared" si="0"/>
        <v>0</v>
      </c>
      <c r="D29" s="184"/>
      <c r="E29" s="184"/>
      <c r="F29" s="184"/>
      <c r="G29" s="184"/>
      <c r="H29" s="184"/>
      <c r="I29" s="172"/>
      <c r="J29" s="172"/>
    </row>
    <row r="30" spans="1:12" ht="14.1" customHeight="1">
      <c r="A30" s="181" t="s">
        <v>321</v>
      </c>
      <c r="B30" s="186" t="s">
        <v>51</v>
      </c>
      <c r="C30" s="183">
        <f t="shared" si="0"/>
        <v>0</v>
      </c>
      <c r="D30" s="184"/>
      <c r="E30" s="184"/>
      <c r="F30" s="184"/>
      <c r="G30" s="184"/>
      <c r="H30" s="184"/>
      <c r="I30" s="172"/>
    </row>
    <row r="31" spans="1:12" ht="14.1" hidden="1" customHeight="1">
      <c r="A31" s="181" t="s">
        <v>322</v>
      </c>
      <c r="B31" s="186" t="s">
        <v>52</v>
      </c>
      <c r="C31" s="183">
        <f t="shared" si="0"/>
        <v>0</v>
      </c>
      <c r="D31" s="184"/>
      <c r="E31" s="184"/>
      <c r="F31" s="184"/>
      <c r="G31" s="184"/>
      <c r="H31" s="184"/>
      <c r="I31" s="172"/>
    </row>
    <row r="32" spans="1:12" ht="14.1" hidden="1" customHeight="1">
      <c r="A32" s="181" t="s">
        <v>323</v>
      </c>
      <c r="B32" s="188" t="s">
        <v>324</v>
      </c>
      <c r="C32" s="183">
        <f t="shared" si="0"/>
        <v>0</v>
      </c>
      <c r="D32" s="184"/>
      <c r="E32" s="184"/>
      <c r="F32" s="184"/>
      <c r="G32" s="184"/>
      <c r="H32" s="184"/>
      <c r="I32" s="172"/>
    </row>
    <row r="33" spans="1:9" ht="14.1" customHeight="1">
      <c r="A33" s="181" t="s">
        <v>325</v>
      </c>
      <c r="B33" s="186" t="s">
        <v>326</v>
      </c>
      <c r="C33" s="183">
        <f t="shared" si="0"/>
        <v>0</v>
      </c>
      <c r="D33" s="184"/>
      <c r="E33" s="184"/>
      <c r="F33" s="184"/>
      <c r="G33" s="184"/>
      <c r="H33" s="184"/>
      <c r="I33" s="172"/>
    </row>
    <row r="34" spans="1:9" ht="14.1" customHeight="1">
      <c r="A34" s="181" t="s">
        <v>327</v>
      </c>
      <c r="B34" s="186" t="s">
        <v>55</v>
      </c>
      <c r="C34" s="183">
        <f t="shared" si="0"/>
        <v>0</v>
      </c>
      <c r="D34" s="184"/>
      <c r="E34" s="184"/>
      <c r="F34" s="184"/>
      <c r="G34" s="184"/>
      <c r="H34" s="184"/>
      <c r="I34" s="172"/>
    </row>
    <row r="35" spans="1:9" ht="14.1" customHeight="1">
      <c r="A35" s="189" t="s">
        <v>328</v>
      </c>
      <c r="B35" s="186" t="s">
        <v>57</v>
      </c>
      <c r="C35" s="305">
        <f>(D35+E35+F35+G35+H35)</f>
        <v>1904.8</v>
      </c>
      <c r="D35" s="304">
        <f>(D37+D38+D39+D40)</f>
        <v>1904.8</v>
      </c>
      <c r="E35" s="185">
        <f>(E37+E38+E39+E40)</f>
        <v>0</v>
      </c>
      <c r="F35" s="185">
        <f>(F37+F38+F39+F40)</f>
        <v>0</v>
      </c>
      <c r="G35" s="185">
        <f>(G37+G38+G39+G40)</f>
        <v>0</v>
      </c>
      <c r="H35" s="185">
        <f>(H37+H38+H39+H40)</f>
        <v>0</v>
      </c>
      <c r="I35" s="172"/>
    </row>
    <row r="36" spans="1:9" ht="14.1" customHeight="1">
      <c r="A36" s="189"/>
      <c r="B36" s="182" t="s">
        <v>306</v>
      </c>
      <c r="C36" s="183"/>
      <c r="D36" s="185"/>
      <c r="E36" s="190"/>
      <c r="F36" s="190"/>
      <c r="G36" s="190"/>
      <c r="H36" s="190"/>
      <c r="I36" s="172"/>
    </row>
    <row r="37" spans="1:9" ht="14.1" customHeight="1">
      <c r="A37" s="189"/>
      <c r="B37" s="186" t="s">
        <v>329</v>
      </c>
      <c r="C37" s="305">
        <f t="shared" ref="C37:C47" si="2">(D37+E37+F37+G37+H37)</f>
        <v>1904.8</v>
      </c>
      <c r="D37" s="304">
        <v>1904.8</v>
      </c>
      <c r="E37" s="190"/>
      <c r="F37" s="190"/>
      <c r="G37" s="190"/>
      <c r="H37" s="190"/>
      <c r="I37" s="172"/>
    </row>
    <row r="38" spans="1:9" ht="14.1" customHeight="1">
      <c r="A38" s="189"/>
      <c r="B38" s="186" t="s">
        <v>330</v>
      </c>
      <c r="C38" s="183">
        <f t="shared" si="2"/>
        <v>0</v>
      </c>
      <c r="D38" s="185"/>
      <c r="E38" s="190"/>
      <c r="F38" s="190"/>
      <c r="G38" s="190"/>
      <c r="H38" s="190"/>
      <c r="I38" s="172"/>
    </row>
    <row r="39" spans="1:9" ht="14.1" customHeight="1">
      <c r="A39" s="189"/>
      <c r="B39" s="186" t="s">
        <v>331</v>
      </c>
      <c r="C39" s="183">
        <f t="shared" si="2"/>
        <v>0</v>
      </c>
      <c r="D39" s="185"/>
      <c r="E39" s="190"/>
      <c r="F39" s="190"/>
      <c r="G39" s="190"/>
      <c r="H39" s="190"/>
      <c r="I39" s="172"/>
    </row>
    <row r="40" spans="1:9" ht="14.1" customHeight="1">
      <c r="A40" s="189"/>
      <c r="B40" s="186" t="s">
        <v>332</v>
      </c>
      <c r="C40" s="183">
        <f t="shared" si="2"/>
        <v>0</v>
      </c>
      <c r="D40" s="185"/>
      <c r="E40" s="190"/>
      <c r="F40" s="190"/>
      <c r="G40" s="190"/>
      <c r="H40" s="190"/>
      <c r="I40" s="172"/>
    </row>
    <row r="41" spans="1:9" ht="26.25" customHeight="1">
      <c r="A41" s="189" t="s">
        <v>333</v>
      </c>
      <c r="B41" s="186" t="s">
        <v>58</v>
      </c>
      <c r="C41" s="305">
        <f t="shared" si="2"/>
        <v>0</v>
      </c>
      <c r="D41" s="184"/>
      <c r="E41" s="184"/>
      <c r="F41" s="187"/>
      <c r="G41" s="184"/>
      <c r="H41" s="184"/>
      <c r="I41" s="172"/>
    </row>
    <row r="42" spans="1:9" ht="14.1" hidden="1" customHeight="1">
      <c r="A42" s="189" t="s">
        <v>334</v>
      </c>
      <c r="B42" s="186" t="s">
        <v>59</v>
      </c>
      <c r="C42" s="183">
        <f t="shared" si="2"/>
        <v>0</v>
      </c>
      <c r="D42" s="184"/>
      <c r="E42" s="184"/>
      <c r="F42" s="184"/>
      <c r="G42" s="184"/>
      <c r="H42" s="184"/>
      <c r="I42" s="172"/>
    </row>
    <row r="43" spans="1:9" ht="14.1" customHeight="1">
      <c r="A43" s="181" t="s">
        <v>335</v>
      </c>
      <c r="B43" s="186" t="s">
        <v>60</v>
      </c>
      <c r="C43" s="305">
        <f t="shared" si="2"/>
        <v>0</v>
      </c>
      <c r="D43" s="304"/>
      <c r="E43" s="185"/>
      <c r="F43" s="185"/>
      <c r="G43" s="185"/>
      <c r="H43" s="185"/>
      <c r="I43" s="172"/>
    </row>
    <row r="44" spans="1:9" ht="14.1" customHeight="1">
      <c r="A44" s="189" t="s">
        <v>336</v>
      </c>
      <c r="B44" s="191" t="s">
        <v>337</v>
      </c>
      <c r="C44" s="183">
        <f t="shared" si="2"/>
        <v>0</v>
      </c>
      <c r="D44" s="184"/>
      <c r="E44" s="184"/>
      <c r="F44" s="184"/>
      <c r="G44" s="184"/>
      <c r="H44" s="184"/>
      <c r="I44" s="172"/>
    </row>
    <row r="45" spans="1:9" ht="14.1" customHeight="1">
      <c r="A45" s="189" t="s">
        <v>338</v>
      </c>
      <c r="B45" s="182" t="s">
        <v>339</v>
      </c>
      <c r="C45" s="305">
        <f t="shared" si="2"/>
        <v>0</v>
      </c>
      <c r="D45" s="187"/>
      <c r="E45" s="184"/>
      <c r="F45" s="184"/>
      <c r="G45" s="184"/>
      <c r="H45" s="184"/>
      <c r="I45" s="172"/>
    </row>
    <row r="46" spans="1:9" ht="14.1" customHeight="1">
      <c r="A46" s="181"/>
      <c r="B46" s="182"/>
      <c r="C46" s="183">
        <f t="shared" si="2"/>
        <v>0</v>
      </c>
      <c r="D46" s="184"/>
      <c r="E46" s="184"/>
      <c r="F46" s="184"/>
      <c r="G46" s="184"/>
      <c r="H46" s="184"/>
      <c r="I46" s="172"/>
    </row>
    <row r="47" spans="1:9" ht="17.25" customHeight="1">
      <c r="A47" s="192"/>
      <c r="B47" s="193" t="s">
        <v>340</v>
      </c>
      <c r="C47" s="305">
        <f t="shared" si="2"/>
        <v>4776.18</v>
      </c>
      <c r="D47" s="183">
        <f>(D20+D23+D24+D44+D45+D46)</f>
        <v>1916.26</v>
      </c>
      <c r="E47" s="183">
        <f t="shared" ref="E47:H47" si="3">(E20+E23+E24+E44+E45+E46)</f>
        <v>0</v>
      </c>
      <c r="F47" s="183">
        <f t="shared" si="3"/>
        <v>0</v>
      </c>
      <c r="G47" s="183">
        <f t="shared" si="3"/>
        <v>2859.92</v>
      </c>
      <c r="H47" s="183">
        <f t="shared" si="3"/>
        <v>0</v>
      </c>
      <c r="I47" s="172"/>
    </row>
    <row r="48" spans="1:9">
      <c r="A48" s="194"/>
      <c r="B48" s="194"/>
      <c r="C48" s="194"/>
      <c r="D48" s="194"/>
      <c r="E48" s="194"/>
      <c r="F48" s="194"/>
      <c r="G48" s="194"/>
      <c r="H48" s="194"/>
      <c r="I48" s="172"/>
    </row>
    <row r="49" spans="1:9" ht="30.75" customHeight="1">
      <c r="A49" s="736" t="s">
        <v>212</v>
      </c>
      <c r="B49" s="736"/>
      <c r="C49" s="737"/>
      <c r="D49" s="737"/>
      <c r="E49" s="195"/>
      <c r="F49" s="738" t="s">
        <v>213</v>
      </c>
      <c r="G49" s="738"/>
      <c r="H49" s="738"/>
      <c r="I49" s="172"/>
    </row>
    <row r="50" spans="1:9">
      <c r="A50" s="194"/>
      <c r="B50" s="194"/>
      <c r="C50" s="723" t="s">
        <v>341</v>
      </c>
      <c r="D50" s="723"/>
      <c r="E50" s="722" t="s">
        <v>342</v>
      </c>
      <c r="F50" s="722"/>
      <c r="G50" s="722"/>
      <c r="H50" s="722"/>
      <c r="I50" s="172"/>
    </row>
    <row r="51" spans="1:9">
      <c r="A51" s="194"/>
      <c r="B51" s="194"/>
      <c r="C51" s="176"/>
      <c r="D51" s="176"/>
      <c r="E51" s="176"/>
      <c r="F51" s="176"/>
      <c r="G51" s="176"/>
      <c r="H51" s="176"/>
      <c r="I51" s="172"/>
    </row>
    <row r="52" spans="1:9">
      <c r="A52" s="740" t="s">
        <v>266</v>
      </c>
      <c r="B52" s="740"/>
      <c r="C52" s="737"/>
      <c r="D52" s="737"/>
      <c r="E52" s="195"/>
      <c r="F52" s="738" t="s">
        <v>218</v>
      </c>
      <c r="G52" s="738"/>
      <c r="H52" s="738"/>
      <c r="I52" s="172"/>
    </row>
    <row r="53" spans="1:9">
      <c r="A53" s="194"/>
      <c r="B53" s="195"/>
      <c r="C53" s="723" t="s">
        <v>341</v>
      </c>
      <c r="D53" s="723"/>
      <c r="E53" s="722" t="s">
        <v>342</v>
      </c>
      <c r="F53" s="722"/>
      <c r="G53" s="722"/>
      <c r="H53" s="722"/>
    </row>
    <row r="54" spans="1:9">
      <c r="B54" s="172"/>
      <c r="C54" s="176"/>
      <c r="D54" s="176"/>
      <c r="E54" s="176"/>
      <c r="F54" s="176"/>
      <c r="G54" s="739"/>
      <c r="H54" s="739"/>
    </row>
  </sheetData>
  <mergeCells count="30">
    <mergeCell ref="A49:B49"/>
    <mergeCell ref="C49:D49"/>
    <mergeCell ref="F49:H49"/>
    <mergeCell ref="G54:H54"/>
    <mergeCell ref="C50:D50"/>
    <mergeCell ref="E50:H50"/>
    <mergeCell ref="A52:B52"/>
    <mergeCell ref="C52:D52"/>
    <mergeCell ref="F52:H52"/>
    <mergeCell ref="C53:D53"/>
    <mergeCell ref="E53:H53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31496062992125984" right="0.11811023622047245" top="0.74803149606299213" bottom="0.15748031496062992" header="0.31496062992125984" footer="0.31496062992125984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opLeftCell="A4" workbookViewId="0">
      <selection activeCell="M7" sqref="M7"/>
    </sheetView>
  </sheetViews>
  <sheetFormatPr defaultRowHeight="15"/>
  <cols>
    <col min="1" max="1" width="6.42578125" style="454" customWidth="1"/>
    <col min="2" max="2" width="13.7109375" style="454" customWidth="1"/>
    <col min="3" max="3" width="11.5703125" style="454" customWidth="1"/>
    <col min="4" max="4" width="9.140625" style="454"/>
    <col min="5" max="5" width="7.140625" style="454" customWidth="1"/>
    <col min="6" max="6" width="13.7109375" style="454" customWidth="1"/>
    <col min="7" max="7" width="10" style="454" customWidth="1"/>
    <col min="8" max="8" width="13.5703125" style="454" customWidth="1"/>
    <col min="9" max="9" width="9.140625" style="454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751" t="s">
        <v>402</v>
      </c>
      <c r="B2" s="751"/>
      <c r="C2" s="751"/>
      <c r="D2" s="751"/>
      <c r="E2" s="751"/>
      <c r="F2" s="751"/>
      <c r="G2" s="751"/>
      <c r="H2" s="751"/>
    </row>
    <row r="3" spans="1:8">
      <c r="A3" s="752" t="s">
        <v>230</v>
      </c>
      <c r="B3" s="752"/>
      <c r="C3" s="752"/>
      <c r="D3" s="752"/>
      <c r="E3" s="752"/>
      <c r="F3" s="752"/>
      <c r="G3" s="752"/>
      <c r="H3" s="752"/>
    </row>
    <row r="6" spans="1:8">
      <c r="A6" s="753" t="s">
        <v>403</v>
      </c>
      <c r="B6" s="753"/>
      <c r="C6" s="753"/>
      <c r="D6" s="753"/>
      <c r="E6" s="753"/>
      <c r="F6" s="753"/>
      <c r="G6" s="753"/>
      <c r="H6" s="753"/>
    </row>
    <row r="9" spans="1:8" ht="15" customHeight="1">
      <c r="A9" s="754" t="s">
        <v>458</v>
      </c>
      <c r="B9" s="754"/>
      <c r="C9" s="754"/>
      <c r="D9" s="754"/>
      <c r="E9" s="754"/>
      <c r="F9" s="754"/>
      <c r="G9" s="754"/>
      <c r="H9" s="754"/>
    </row>
    <row r="10" spans="1:8">
      <c r="D10" s="509"/>
    </row>
    <row r="11" spans="1:8">
      <c r="C11" s="753" t="s">
        <v>479</v>
      </c>
      <c r="D11" s="753"/>
      <c r="E11" s="753"/>
      <c r="F11" s="753"/>
    </row>
    <row r="12" spans="1:8">
      <c r="B12" s="750"/>
      <c r="C12" s="750"/>
      <c r="D12" s="750"/>
      <c r="E12" s="750"/>
      <c r="F12" s="750"/>
      <c r="G12" s="750"/>
    </row>
    <row r="14" spans="1:8" ht="15" customHeight="1">
      <c r="A14" s="742" t="s">
        <v>405</v>
      </c>
      <c r="B14" s="742"/>
      <c r="C14" s="510" t="s">
        <v>472</v>
      </c>
      <c r="D14" s="511"/>
      <c r="E14" s="511"/>
      <c r="F14" s="511"/>
      <c r="G14" s="511"/>
      <c r="H14" s="511"/>
    </row>
    <row r="15" spans="1:8">
      <c r="A15" s="745" t="s">
        <v>459</v>
      </c>
      <c r="B15" s="745"/>
      <c r="C15" s="745"/>
      <c r="D15" s="745"/>
      <c r="E15" s="745"/>
      <c r="F15" s="745"/>
      <c r="G15" s="745"/>
      <c r="H15" s="745"/>
    </row>
    <row r="16" spans="1:8" ht="28.5" customHeight="1">
      <c r="A16" s="512" t="s">
        <v>407</v>
      </c>
      <c r="B16" s="512" t="s">
        <v>408</v>
      </c>
      <c r="C16" s="746" t="s">
        <v>409</v>
      </c>
      <c r="D16" s="747"/>
      <c r="E16" s="748"/>
      <c r="F16" s="512" t="s">
        <v>410</v>
      </c>
      <c r="G16" s="513" t="s">
        <v>411</v>
      </c>
      <c r="H16" s="513" t="s">
        <v>412</v>
      </c>
    </row>
    <row r="17" spans="1:8">
      <c r="A17" s="514">
        <v>1</v>
      </c>
      <c r="B17" s="515" t="s">
        <v>22</v>
      </c>
      <c r="C17" s="749" t="s">
        <v>460</v>
      </c>
      <c r="D17" s="749"/>
      <c r="E17" s="749"/>
      <c r="F17" s="445" t="s">
        <v>229</v>
      </c>
      <c r="G17" s="516" t="s">
        <v>229</v>
      </c>
      <c r="H17" s="517">
        <v>8871.19</v>
      </c>
    </row>
    <row r="18" spans="1:8">
      <c r="A18" s="514">
        <v>2</v>
      </c>
      <c r="B18" s="515" t="s">
        <v>22</v>
      </c>
      <c r="C18" s="749" t="s">
        <v>461</v>
      </c>
      <c r="D18" s="749"/>
      <c r="E18" s="749"/>
      <c r="F18" s="445" t="s">
        <v>229</v>
      </c>
      <c r="G18" s="516" t="s">
        <v>229</v>
      </c>
      <c r="H18" s="517">
        <v>83344.210000000006</v>
      </c>
    </row>
    <row r="19" spans="1:8">
      <c r="A19" s="514">
        <v>3</v>
      </c>
      <c r="B19" s="515" t="s">
        <v>22</v>
      </c>
      <c r="C19" s="749" t="s">
        <v>462</v>
      </c>
      <c r="D19" s="749"/>
      <c r="E19" s="749"/>
      <c r="F19" s="445" t="s">
        <v>229</v>
      </c>
      <c r="G19" s="516" t="s">
        <v>229</v>
      </c>
      <c r="H19" s="517">
        <v>1191.23</v>
      </c>
    </row>
    <row r="20" spans="1:8">
      <c r="A20" s="514"/>
      <c r="B20" s="515"/>
      <c r="C20" s="744" t="s">
        <v>231</v>
      </c>
      <c r="D20" s="744"/>
      <c r="E20" s="744"/>
      <c r="F20" s="518" t="s">
        <v>229</v>
      </c>
      <c r="G20" s="519" t="s">
        <v>229</v>
      </c>
      <c r="H20" s="520">
        <f>0+H17+H18</f>
        <v>92215.400000000009</v>
      </c>
    </row>
    <row r="21" spans="1:8">
      <c r="A21" s="514">
        <v>4</v>
      </c>
      <c r="B21" s="515" t="s">
        <v>224</v>
      </c>
      <c r="C21" s="749" t="s">
        <v>413</v>
      </c>
      <c r="D21" s="749"/>
      <c r="E21" s="749"/>
      <c r="F21" s="445" t="s">
        <v>229</v>
      </c>
      <c r="G21" s="516" t="s">
        <v>229</v>
      </c>
      <c r="H21" s="517">
        <v>1916.26</v>
      </c>
    </row>
    <row r="22" spans="1:8">
      <c r="A22" s="514">
        <v>5</v>
      </c>
      <c r="B22" s="515" t="s">
        <v>224</v>
      </c>
      <c r="C22" s="749" t="s">
        <v>460</v>
      </c>
      <c r="D22" s="749"/>
      <c r="E22" s="749"/>
      <c r="F22" s="445" t="s">
        <v>229</v>
      </c>
      <c r="G22" s="516" t="s">
        <v>229</v>
      </c>
      <c r="H22" s="517">
        <v>8073.98</v>
      </c>
    </row>
    <row r="23" spans="1:8">
      <c r="A23" s="514">
        <v>6</v>
      </c>
      <c r="B23" s="515" t="s">
        <v>224</v>
      </c>
      <c r="C23" s="749" t="s">
        <v>461</v>
      </c>
      <c r="D23" s="749"/>
      <c r="E23" s="749"/>
      <c r="F23" s="445" t="s">
        <v>229</v>
      </c>
      <c r="G23" s="516" t="s">
        <v>229</v>
      </c>
      <c r="H23" s="517">
        <v>13110.07</v>
      </c>
    </row>
    <row r="24" spans="1:8">
      <c r="A24" s="514">
        <v>7</v>
      </c>
      <c r="B24" s="515" t="s">
        <v>224</v>
      </c>
      <c r="C24" s="749" t="s">
        <v>462</v>
      </c>
      <c r="D24" s="749"/>
      <c r="E24" s="749"/>
      <c r="F24" s="445" t="s">
        <v>229</v>
      </c>
      <c r="G24" s="516" t="s">
        <v>229</v>
      </c>
      <c r="H24" s="517">
        <v>192.62</v>
      </c>
    </row>
    <row r="25" spans="1:8">
      <c r="A25" s="514"/>
      <c r="B25" s="515"/>
      <c r="C25" s="744" t="s">
        <v>231</v>
      </c>
      <c r="D25" s="744"/>
      <c r="E25" s="744"/>
      <c r="F25" s="518" t="s">
        <v>229</v>
      </c>
      <c r="G25" s="519" t="s">
        <v>229</v>
      </c>
      <c r="H25" s="520">
        <f>0+H21+H22+H23</f>
        <v>23100.309999999998</v>
      </c>
    </row>
    <row r="26" spans="1:8">
      <c r="C26" s="741"/>
      <c r="D26" s="741"/>
      <c r="E26" s="741"/>
    </row>
    <row r="28" spans="1:8">
      <c r="A28" s="742" t="s">
        <v>212</v>
      </c>
      <c r="B28" s="742"/>
      <c r="C28" s="742"/>
      <c r="D28" s="742"/>
      <c r="E28" s="743" t="s">
        <v>213</v>
      </c>
      <c r="F28" s="743"/>
      <c r="G28" s="743"/>
      <c r="H28" s="743"/>
    </row>
    <row r="29" spans="1:8">
      <c r="E29" s="702" t="s">
        <v>416</v>
      </c>
      <c r="F29" s="702"/>
      <c r="G29" s="702"/>
      <c r="H29" s="702"/>
    </row>
    <row r="32" spans="1:8">
      <c r="A32" s="742" t="s">
        <v>217</v>
      </c>
      <c r="B32" s="742"/>
      <c r="C32" s="742"/>
      <c r="D32" s="742"/>
      <c r="E32" s="743" t="s">
        <v>218</v>
      </c>
      <c r="F32" s="743"/>
      <c r="G32" s="743"/>
      <c r="H32" s="743"/>
    </row>
    <row r="33" spans="5:8">
      <c r="E33" s="702" t="s">
        <v>416</v>
      </c>
      <c r="F33" s="702"/>
      <c r="G33" s="702"/>
      <c r="H33" s="702"/>
    </row>
  </sheetData>
  <mergeCells count="25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E33:H33"/>
    <mergeCell ref="C26:E26"/>
    <mergeCell ref="A28:D28"/>
    <mergeCell ref="E28:H28"/>
    <mergeCell ref="E29:H29"/>
    <mergeCell ref="A32:D32"/>
    <mergeCell ref="E32:H32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M15" sqref="M15"/>
    </sheetView>
  </sheetViews>
  <sheetFormatPr defaultRowHeight="15"/>
  <cols>
    <col min="1" max="1" width="6.42578125" style="321" customWidth="1"/>
    <col min="2" max="2" width="13.7109375" style="321" customWidth="1"/>
    <col min="3" max="3" width="11.5703125" style="321" customWidth="1"/>
    <col min="4" max="4" width="9.140625" style="321"/>
    <col min="5" max="5" width="7.140625" style="321" customWidth="1"/>
    <col min="6" max="6" width="13.7109375" style="321" customWidth="1"/>
    <col min="7" max="7" width="10" style="321" customWidth="1"/>
    <col min="8" max="8" width="13.5703125" style="321" customWidth="1"/>
    <col min="9" max="9" width="9.140625" style="32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763" t="s">
        <v>402</v>
      </c>
      <c r="B2" s="763"/>
      <c r="C2" s="763"/>
      <c r="D2" s="763"/>
      <c r="E2" s="763"/>
      <c r="F2" s="763"/>
      <c r="G2" s="763"/>
      <c r="H2" s="763"/>
    </row>
    <row r="3" spans="1:8">
      <c r="A3" s="764" t="s">
        <v>230</v>
      </c>
      <c r="B3" s="764"/>
      <c r="C3" s="764"/>
      <c r="D3" s="764"/>
      <c r="E3" s="764"/>
      <c r="F3" s="764"/>
      <c r="G3" s="764"/>
      <c r="H3" s="764"/>
    </row>
    <row r="6" spans="1:8">
      <c r="A6" s="765" t="s">
        <v>403</v>
      </c>
      <c r="B6" s="765"/>
      <c r="C6" s="765"/>
      <c r="D6" s="765"/>
      <c r="E6" s="765"/>
      <c r="F6" s="765"/>
      <c r="G6" s="765"/>
      <c r="H6" s="765"/>
    </row>
    <row r="9" spans="1:8" ht="15" customHeight="1">
      <c r="A9" s="766" t="s">
        <v>404</v>
      </c>
      <c r="B9" s="766"/>
      <c r="C9" s="766"/>
      <c r="D9" s="766"/>
      <c r="E9" s="766"/>
      <c r="F9" s="766"/>
      <c r="G9" s="766"/>
      <c r="H9" s="766"/>
    </row>
    <row r="10" spans="1:8">
      <c r="D10" s="438"/>
    </row>
    <row r="11" spans="1:8">
      <c r="C11" s="765" t="s">
        <v>479</v>
      </c>
      <c r="D11" s="765"/>
      <c r="E11" s="765"/>
      <c r="F11" s="765"/>
    </row>
    <row r="12" spans="1:8">
      <c r="B12" s="767"/>
      <c r="C12" s="767"/>
      <c r="D12" s="767"/>
      <c r="E12" s="767"/>
      <c r="F12" s="767"/>
      <c r="G12" s="767"/>
    </row>
    <row r="14" spans="1:8" ht="15" customHeight="1">
      <c r="A14" s="757" t="s">
        <v>405</v>
      </c>
      <c r="B14" s="757"/>
      <c r="C14" s="439" t="s">
        <v>472</v>
      </c>
      <c r="D14" s="440"/>
      <c r="E14" s="440"/>
      <c r="F14" s="440"/>
      <c r="G14" s="440"/>
      <c r="H14" s="440"/>
    </row>
    <row r="15" spans="1:8">
      <c r="A15" s="758" t="s">
        <v>406</v>
      </c>
      <c r="B15" s="758"/>
      <c r="C15" s="758"/>
      <c r="D15" s="758"/>
      <c r="E15" s="758"/>
      <c r="F15" s="758"/>
      <c r="G15" s="758"/>
      <c r="H15" s="758"/>
    </row>
    <row r="16" spans="1:8" ht="28.5" customHeight="1">
      <c r="A16" s="441" t="s">
        <v>407</v>
      </c>
      <c r="B16" s="441" t="s">
        <v>408</v>
      </c>
      <c r="C16" s="759" t="s">
        <v>409</v>
      </c>
      <c r="D16" s="760"/>
      <c r="E16" s="761"/>
      <c r="F16" s="441" t="s">
        <v>410</v>
      </c>
      <c r="G16" s="442" t="s">
        <v>411</v>
      </c>
      <c r="H16" s="442" t="s">
        <v>412</v>
      </c>
    </row>
    <row r="17" spans="1:8">
      <c r="A17" s="443">
        <v>1</v>
      </c>
      <c r="B17" s="444" t="s">
        <v>22</v>
      </c>
      <c r="C17" s="755" t="s">
        <v>413</v>
      </c>
      <c r="D17" s="755"/>
      <c r="E17" s="755"/>
      <c r="F17" s="445" t="s">
        <v>417</v>
      </c>
      <c r="G17" s="446">
        <v>1</v>
      </c>
      <c r="H17" s="447">
        <v>521750</v>
      </c>
    </row>
    <row r="18" spans="1:8">
      <c r="A18" s="443"/>
      <c r="B18" s="444"/>
      <c r="C18" s="756" t="s">
        <v>231</v>
      </c>
      <c r="D18" s="756"/>
      <c r="E18" s="756"/>
      <c r="F18" s="448" t="s">
        <v>417</v>
      </c>
      <c r="G18" s="449">
        <v>1</v>
      </c>
      <c r="H18" s="450">
        <f>0+H17</f>
        <v>521750</v>
      </c>
    </row>
    <row r="19" spans="1:8">
      <c r="A19" s="443">
        <v>2</v>
      </c>
      <c r="B19" s="444" t="s">
        <v>219</v>
      </c>
      <c r="C19" s="755" t="s">
        <v>413</v>
      </c>
      <c r="D19" s="755"/>
      <c r="E19" s="755"/>
      <c r="F19" s="445" t="s">
        <v>417</v>
      </c>
      <c r="G19" s="446">
        <v>1</v>
      </c>
      <c r="H19" s="447">
        <v>4700</v>
      </c>
    </row>
    <row r="20" spans="1:8">
      <c r="A20" s="443"/>
      <c r="B20" s="444"/>
      <c r="C20" s="756" t="s">
        <v>231</v>
      </c>
      <c r="D20" s="756"/>
      <c r="E20" s="756"/>
      <c r="F20" s="448" t="s">
        <v>417</v>
      </c>
      <c r="G20" s="449">
        <v>1</v>
      </c>
      <c r="H20" s="450">
        <f>0+H19</f>
        <v>4700</v>
      </c>
    </row>
    <row r="21" spans="1:8">
      <c r="A21" s="443">
        <v>3</v>
      </c>
      <c r="B21" s="444" t="s">
        <v>224</v>
      </c>
      <c r="C21" s="755" t="s">
        <v>414</v>
      </c>
      <c r="D21" s="755"/>
      <c r="E21" s="755"/>
      <c r="F21" s="445" t="s">
        <v>417</v>
      </c>
      <c r="G21" s="446">
        <v>1</v>
      </c>
      <c r="H21" s="447">
        <v>5947.05</v>
      </c>
    </row>
    <row r="22" spans="1:8">
      <c r="A22" s="443">
        <v>4</v>
      </c>
      <c r="B22" s="444" t="s">
        <v>224</v>
      </c>
      <c r="C22" s="755" t="s">
        <v>415</v>
      </c>
      <c r="D22" s="755"/>
      <c r="E22" s="755"/>
      <c r="F22" s="445" t="s">
        <v>417</v>
      </c>
      <c r="G22" s="446">
        <v>1</v>
      </c>
      <c r="H22" s="447">
        <v>12753.16</v>
      </c>
    </row>
    <row r="23" spans="1:8">
      <c r="A23" s="443">
        <v>5</v>
      </c>
      <c r="B23" s="444" t="s">
        <v>224</v>
      </c>
      <c r="C23" s="755" t="s">
        <v>413</v>
      </c>
      <c r="D23" s="755"/>
      <c r="E23" s="755"/>
      <c r="F23" s="445" t="s">
        <v>417</v>
      </c>
      <c r="G23" s="446">
        <v>1</v>
      </c>
      <c r="H23" s="447">
        <v>397815.65</v>
      </c>
    </row>
    <row r="24" spans="1:8">
      <c r="A24" s="443"/>
      <c r="B24" s="444"/>
      <c r="C24" s="756" t="s">
        <v>231</v>
      </c>
      <c r="D24" s="756"/>
      <c r="E24" s="756"/>
      <c r="F24" s="448" t="s">
        <v>417</v>
      </c>
      <c r="G24" s="449">
        <v>1</v>
      </c>
      <c r="H24" s="450">
        <f>0+H21+H22+H23</f>
        <v>416515.86000000004</v>
      </c>
    </row>
    <row r="25" spans="1:8">
      <c r="A25" s="443">
        <v>6</v>
      </c>
      <c r="B25" s="444" t="s">
        <v>224</v>
      </c>
      <c r="C25" s="755" t="s">
        <v>413</v>
      </c>
      <c r="D25" s="755"/>
      <c r="E25" s="755"/>
      <c r="F25" s="445" t="s">
        <v>418</v>
      </c>
      <c r="G25" s="446">
        <v>1</v>
      </c>
      <c r="H25" s="447">
        <v>27814.16</v>
      </c>
    </row>
    <row r="26" spans="1:8">
      <c r="A26" s="443"/>
      <c r="B26" s="444"/>
      <c r="C26" s="756" t="s">
        <v>231</v>
      </c>
      <c r="D26" s="756"/>
      <c r="E26" s="756"/>
      <c r="F26" s="448" t="s">
        <v>418</v>
      </c>
      <c r="G26" s="449">
        <v>1</v>
      </c>
      <c r="H26" s="450">
        <f>0+H25</f>
        <v>27814.16</v>
      </c>
    </row>
    <row r="27" spans="1:8" ht="30">
      <c r="A27" s="443">
        <v>7</v>
      </c>
      <c r="B27" s="444" t="s">
        <v>470</v>
      </c>
      <c r="C27" s="755" t="s">
        <v>413</v>
      </c>
      <c r="D27" s="755"/>
      <c r="E27" s="755"/>
      <c r="F27" s="445" t="s">
        <v>417</v>
      </c>
      <c r="G27" s="446">
        <v>1</v>
      </c>
      <c r="H27" s="447">
        <v>2670</v>
      </c>
    </row>
    <row r="28" spans="1:8">
      <c r="A28" s="443"/>
      <c r="B28" s="444"/>
      <c r="C28" s="756" t="s">
        <v>231</v>
      </c>
      <c r="D28" s="756"/>
      <c r="E28" s="756"/>
      <c r="F28" s="448" t="s">
        <v>417</v>
      </c>
      <c r="G28" s="449">
        <v>1</v>
      </c>
      <c r="H28" s="450">
        <f>0+H27</f>
        <v>2670</v>
      </c>
    </row>
    <row r="29" spans="1:8">
      <c r="C29" s="768"/>
      <c r="D29" s="768"/>
      <c r="E29" s="768"/>
    </row>
    <row r="31" spans="1:8">
      <c r="A31" s="757" t="s">
        <v>212</v>
      </c>
      <c r="B31" s="757"/>
      <c r="C31" s="757"/>
      <c r="D31" s="757"/>
      <c r="E31" s="762" t="s">
        <v>213</v>
      </c>
      <c r="F31" s="762"/>
      <c r="G31" s="762"/>
      <c r="H31" s="762"/>
    </row>
    <row r="32" spans="1:8">
      <c r="E32" s="711" t="s">
        <v>416</v>
      </c>
      <c r="F32" s="711"/>
      <c r="G32" s="711"/>
      <c r="H32" s="711"/>
    </row>
    <row r="35" spans="1:8">
      <c r="A35" s="757" t="s">
        <v>217</v>
      </c>
      <c r="B35" s="757"/>
      <c r="C35" s="757"/>
      <c r="D35" s="757"/>
      <c r="E35" s="762" t="s">
        <v>218</v>
      </c>
      <c r="F35" s="762"/>
      <c r="G35" s="762"/>
      <c r="H35" s="762"/>
    </row>
    <row r="36" spans="1:8">
      <c r="E36" s="711" t="s">
        <v>416</v>
      </c>
      <c r="F36" s="711"/>
      <c r="G36" s="711"/>
      <c r="H36" s="711"/>
    </row>
  </sheetData>
  <mergeCells count="28">
    <mergeCell ref="C27:E27"/>
    <mergeCell ref="A31:D31"/>
    <mergeCell ref="E32:H32"/>
    <mergeCell ref="A35:D35"/>
    <mergeCell ref="B12:G12"/>
    <mergeCell ref="C28:E28"/>
    <mergeCell ref="C29:E29"/>
    <mergeCell ref="A2:H2"/>
    <mergeCell ref="A3:H3"/>
    <mergeCell ref="A6:H6"/>
    <mergeCell ref="A9:H9"/>
    <mergeCell ref="C11:F11"/>
    <mergeCell ref="E36:H36"/>
    <mergeCell ref="C19:E19"/>
    <mergeCell ref="C20:E20"/>
    <mergeCell ref="C21:E21"/>
    <mergeCell ref="A14:B14"/>
    <mergeCell ref="A15:H15"/>
    <mergeCell ref="C16:E16"/>
    <mergeCell ref="C17:E17"/>
    <mergeCell ref="C18:E18"/>
    <mergeCell ref="E35:H35"/>
    <mergeCell ref="C22:E22"/>
    <mergeCell ref="C23:E23"/>
    <mergeCell ref="C24:E24"/>
    <mergeCell ref="C25:E25"/>
    <mergeCell ref="C26:E26"/>
    <mergeCell ref="E31:H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topLeftCell="A4" workbookViewId="0">
      <selection activeCell="K9" sqref="K9"/>
    </sheetView>
  </sheetViews>
  <sheetFormatPr defaultRowHeight="15"/>
  <cols>
    <col min="1" max="1" width="6.42578125" style="321" customWidth="1"/>
    <col min="2" max="2" width="13.7109375" style="321" customWidth="1"/>
    <col min="3" max="3" width="11.5703125" style="321" customWidth="1"/>
    <col min="4" max="4" width="9.140625" style="321"/>
    <col min="5" max="5" width="7.140625" style="321" customWidth="1"/>
    <col min="6" max="6" width="13.7109375" style="321" customWidth="1"/>
    <col min="7" max="7" width="10" style="321" customWidth="1"/>
    <col min="8" max="8" width="13.5703125" style="321" customWidth="1"/>
    <col min="9" max="9" width="9.140625" style="32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763" t="s">
        <v>402</v>
      </c>
      <c r="B2" s="763"/>
      <c r="C2" s="763"/>
      <c r="D2" s="763"/>
      <c r="E2" s="763"/>
      <c r="F2" s="763"/>
      <c r="G2" s="763"/>
      <c r="H2" s="763"/>
    </row>
    <row r="3" spans="1:8">
      <c r="A3" s="764" t="s">
        <v>230</v>
      </c>
      <c r="B3" s="764"/>
      <c r="C3" s="764"/>
      <c r="D3" s="764"/>
      <c r="E3" s="764"/>
      <c r="F3" s="764"/>
      <c r="G3" s="764"/>
      <c r="H3" s="764"/>
    </row>
    <row r="6" spans="1:8">
      <c r="A6" s="765" t="s">
        <v>403</v>
      </c>
      <c r="B6" s="765"/>
      <c r="C6" s="765"/>
      <c r="D6" s="765"/>
      <c r="E6" s="765"/>
      <c r="F6" s="765"/>
      <c r="G6" s="765"/>
      <c r="H6" s="765"/>
    </row>
    <row r="9" spans="1:8" ht="15" customHeight="1">
      <c r="A9" s="766" t="s">
        <v>404</v>
      </c>
      <c r="B9" s="766"/>
      <c r="C9" s="766"/>
      <c r="D9" s="766"/>
      <c r="E9" s="766"/>
      <c r="F9" s="766"/>
      <c r="G9" s="766"/>
      <c r="H9" s="766"/>
    </row>
    <row r="10" spans="1:8">
      <c r="D10" s="438"/>
    </row>
    <row r="11" spans="1:8">
      <c r="C11" s="765" t="s">
        <v>479</v>
      </c>
      <c r="D11" s="765"/>
      <c r="E11" s="765"/>
      <c r="F11" s="765"/>
    </row>
    <row r="12" spans="1:8">
      <c r="B12" s="767"/>
      <c r="C12" s="767"/>
      <c r="D12" s="767"/>
      <c r="E12" s="767"/>
      <c r="F12" s="767"/>
      <c r="G12" s="767"/>
    </row>
    <row r="14" spans="1:8" ht="15" customHeight="1">
      <c r="A14" s="757" t="s">
        <v>405</v>
      </c>
      <c r="B14" s="757"/>
      <c r="C14" s="439" t="s">
        <v>472</v>
      </c>
      <c r="D14" s="440"/>
      <c r="E14" s="440"/>
      <c r="F14" s="440"/>
      <c r="G14" s="440"/>
      <c r="H14" s="440"/>
    </row>
    <row r="15" spans="1:8">
      <c r="A15" s="758" t="s">
        <v>406</v>
      </c>
      <c r="B15" s="758"/>
      <c r="C15" s="758"/>
      <c r="D15" s="758"/>
      <c r="E15" s="758"/>
      <c r="F15" s="758"/>
      <c r="G15" s="758"/>
      <c r="H15" s="758"/>
    </row>
    <row r="16" spans="1:8" ht="28.5" customHeight="1">
      <c r="A16" s="441" t="s">
        <v>407</v>
      </c>
      <c r="B16" s="441" t="s">
        <v>408</v>
      </c>
      <c r="C16" s="759" t="s">
        <v>409</v>
      </c>
      <c r="D16" s="760"/>
      <c r="E16" s="761"/>
      <c r="F16" s="441" t="s">
        <v>410</v>
      </c>
      <c r="G16" s="442" t="s">
        <v>411</v>
      </c>
      <c r="H16" s="442" t="s">
        <v>412</v>
      </c>
    </row>
    <row r="17" spans="1:8">
      <c r="A17" s="443">
        <v>1</v>
      </c>
      <c r="B17" s="444" t="s">
        <v>22</v>
      </c>
      <c r="C17" s="755" t="s">
        <v>413</v>
      </c>
      <c r="D17" s="755"/>
      <c r="E17" s="755"/>
      <c r="F17" s="445" t="s">
        <v>229</v>
      </c>
      <c r="G17" s="446" t="s">
        <v>229</v>
      </c>
      <c r="H17" s="447">
        <v>521750</v>
      </c>
    </row>
    <row r="18" spans="1:8">
      <c r="A18" s="443"/>
      <c r="B18" s="444"/>
      <c r="C18" s="756" t="s">
        <v>231</v>
      </c>
      <c r="D18" s="756"/>
      <c r="E18" s="756"/>
      <c r="F18" s="448" t="s">
        <v>229</v>
      </c>
      <c r="G18" s="449" t="s">
        <v>229</v>
      </c>
      <c r="H18" s="450">
        <f>0+H17</f>
        <v>521750</v>
      </c>
    </row>
    <row r="19" spans="1:8">
      <c r="A19" s="443">
        <v>2</v>
      </c>
      <c r="B19" s="444" t="s">
        <v>219</v>
      </c>
      <c r="C19" s="755" t="s">
        <v>413</v>
      </c>
      <c r="D19" s="755"/>
      <c r="E19" s="755"/>
      <c r="F19" s="445" t="s">
        <v>229</v>
      </c>
      <c r="G19" s="446" t="s">
        <v>229</v>
      </c>
      <c r="H19" s="447">
        <v>4700</v>
      </c>
    </row>
    <row r="20" spans="1:8">
      <c r="A20" s="443"/>
      <c r="B20" s="444"/>
      <c r="C20" s="756" t="s">
        <v>231</v>
      </c>
      <c r="D20" s="756"/>
      <c r="E20" s="756"/>
      <c r="F20" s="448" t="s">
        <v>229</v>
      </c>
      <c r="G20" s="449" t="s">
        <v>229</v>
      </c>
      <c r="H20" s="450">
        <f>0+H19</f>
        <v>4700</v>
      </c>
    </row>
    <row r="21" spans="1:8">
      <c r="A21" s="443">
        <v>3</v>
      </c>
      <c r="B21" s="444" t="s">
        <v>224</v>
      </c>
      <c r="C21" s="755" t="s">
        <v>414</v>
      </c>
      <c r="D21" s="755"/>
      <c r="E21" s="755"/>
      <c r="F21" s="445" t="s">
        <v>229</v>
      </c>
      <c r="G21" s="446" t="s">
        <v>229</v>
      </c>
      <c r="H21" s="447">
        <v>5947.05</v>
      </c>
    </row>
    <row r="22" spans="1:8">
      <c r="A22" s="443">
        <v>4</v>
      </c>
      <c r="B22" s="444" t="s">
        <v>224</v>
      </c>
      <c r="C22" s="755" t="s">
        <v>415</v>
      </c>
      <c r="D22" s="755"/>
      <c r="E22" s="755"/>
      <c r="F22" s="445" t="s">
        <v>229</v>
      </c>
      <c r="G22" s="446" t="s">
        <v>229</v>
      </c>
      <c r="H22" s="447">
        <v>12753.16</v>
      </c>
    </row>
    <row r="23" spans="1:8">
      <c r="A23" s="443">
        <v>5</v>
      </c>
      <c r="B23" s="444" t="s">
        <v>224</v>
      </c>
      <c r="C23" s="755" t="s">
        <v>413</v>
      </c>
      <c r="D23" s="755"/>
      <c r="E23" s="755"/>
      <c r="F23" s="445" t="s">
        <v>229</v>
      </c>
      <c r="G23" s="446" t="s">
        <v>229</v>
      </c>
      <c r="H23" s="447">
        <v>425629.81</v>
      </c>
    </row>
    <row r="24" spans="1:8">
      <c r="A24" s="443"/>
      <c r="B24" s="444"/>
      <c r="C24" s="756" t="s">
        <v>231</v>
      </c>
      <c r="D24" s="756"/>
      <c r="E24" s="756"/>
      <c r="F24" s="448" t="s">
        <v>229</v>
      </c>
      <c r="G24" s="449" t="s">
        <v>229</v>
      </c>
      <c r="H24" s="450">
        <f>0+H21+H22+H23</f>
        <v>444330.02</v>
      </c>
    </row>
    <row r="25" spans="1:8" ht="30">
      <c r="A25" s="443">
        <v>6</v>
      </c>
      <c r="B25" s="444" t="s">
        <v>470</v>
      </c>
      <c r="C25" s="755" t="s">
        <v>413</v>
      </c>
      <c r="D25" s="755"/>
      <c r="E25" s="755"/>
      <c r="F25" s="445" t="s">
        <v>229</v>
      </c>
      <c r="G25" s="446" t="s">
        <v>229</v>
      </c>
      <c r="H25" s="447">
        <v>2670</v>
      </c>
    </row>
    <row r="26" spans="1:8">
      <c r="A26" s="443"/>
      <c r="B26" s="444"/>
      <c r="C26" s="756" t="s">
        <v>231</v>
      </c>
      <c r="D26" s="756"/>
      <c r="E26" s="756"/>
      <c r="F26" s="448" t="s">
        <v>229</v>
      </c>
      <c r="G26" s="449" t="s">
        <v>229</v>
      </c>
      <c r="H26" s="450">
        <f>0+H25</f>
        <v>2670</v>
      </c>
    </row>
    <row r="27" spans="1:8">
      <c r="C27" s="768"/>
      <c r="D27" s="768"/>
      <c r="E27" s="768"/>
    </row>
    <row r="29" spans="1:8">
      <c r="A29" s="757" t="s">
        <v>212</v>
      </c>
      <c r="B29" s="757"/>
      <c r="C29" s="757"/>
      <c r="D29" s="757"/>
      <c r="E29" s="762" t="s">
        <v>213</v>
      </c>
      <c r="F29" s="762"/>
      <c r="G29" s="762"/>
      <c r="H29" s="762"/>
    </row>
    <row r="30" spans="1:8">
      <c r="E30" s="711" t="s">
        <v>416</v>
      </c>
      <c r="F30" s="711"/>
      <c r="G30" s="711"/>
      <c r="H30" s="711"/>
    </row>
    <row r="33" spans="1:8">
      <c r="A33" s="757" t="s">
        <v>217</v>
      </c>
      <c r="B33" s="757"/>
      <c r="C33" s="757"/>
      <c r="D33" s="757"/>
      <c r="E33" s="762" t="s">
        <v>218</v>
      </c>
      <c r="F33" s="762"/>
      <c r="G33" s="762"/>
      <c r="H33" s="762"/>
    </row>
    <row r="34" spans="1:8">
      <c r="E34" s="711" t="s">
        <v>416</v>
      </c>
      <c r="F34" s="711"/>
      <c r="G34" s="711"/>
      <c r="H34" s="711"/>
    </row>
  </sheetData>
  <mergeCells count="26">
    <mergeCell ref="E30:H30"/>
    <mergeCell ref="A33:D33"/>
    <mergeCell ref="C22:E22"/>
    <mergeCell ref="C23:E23"/>
    <mergeCell ref="C24:E24"/>
    <mergeCell ref="E29:H29"/>
    <mergeCell ref="C25:E25"/>
    <mergeCell ref="A29:D29"/>
    <mergeCell ref="C26:E26"/>
    <mergeCell ref="C27:E27"/>
    <mergeCell ref="E34:H34"/>
    <mergeCell ref="B12:G12"/>
    <mergeCell ref="A2:H2"/>
    <mergeCell ref="A3:H3"/>
    <mergeCell ref="A6:H6"/>
    <mergeCell ref="A9:H9"/>
    <mergeCell ref="C11:F11"/>
    <mergeCell ref="A14:B14"/>
    <mergeCell ref="A15:H15"/>
    <mergeCell ref="C16:E16"/>
    <mergeCell ref="C17:E17"/>
    <mergeCell ref="C18:E18"/>
    <mergeCell ref="E33:H33"/>
    <mergeCell ref="C19:E19"/>
    <mergeCell ref="C20:E20"/>
    <mergeCell ref="C21:E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workbookViewId="0">
      <selection activeCell="C34" sqref="C34:D34"/>
    </sheetView>
  </sheetViews>
  <sheetFormatPr defaultRowHeight="12"/>
  <cols>
    <col min="1" max="1" width="23.42578125" style="197" customWidth="1"/>
    <col min="2" max="2" width="7.85546875" style="197" customWidth="1"/>
    <col min="3" max="4" width="8.140625" style="197" customWidth="1"/>
    <col min="5" max="5" width="7.5703125" style="197" customWidth="1"/>
    <col min="6" max="7" width="7.42578125" style="197" customWidth="1"/>
    <col min="8" max="8" width="8.42578125" style="197" customWidth="1"/>
    <col min="9" max="9" width="8.140625" style="197" customWidth="1"/>
    <col min="10" max="10" width="6" style="197" customWidth="1"/>
    <col min="11" max="11" width="8.140625" style="197" customWidth="1"/>
    <col min="12" max="12" width="8.85546875" style="197" customWidth="1"/>
    <col min="13" max="13" width="8.28515625" style="197" customWidth="1"/>
    <col min="14" max="14" width="9.140625" style="197"/>
    <col min="15" max="16" width="7.5703125" style="197" customWidth="1"/>
    <col min="17" max="17" width="5.140625" style="197" customWidth="1"/>
    <col min="18" max="18" width="9.42578125" style="197" customWidth="1"/>
    <col min="19" max="19" width="8.5703125" style="197" customWidth="1"/>
    <col min="20" max="16384" width="9.140625" style="197"/>
  </cols>
  <sheetData>
    <row r="1" spans="1:27" ht="12.7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771" t="s">
        <v>343</v>
      </c>
      <c r="O1" s="771"/>
      <c r="P1" s="771"/>
      <c r="Q1" s="771"/>
      <c r="R1" s="771"/>
      <c r="S1" s="771"/>
    </row>
    <row r="2" spans="1:27" ht="18" customHeight="1">
      <c r="A2" s="196"/>
      <c r="B2" s="772" t="s">
        <v>274</v>
      </c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1"/>
      <c r="O2" s="771"/>
      <c r="P2" s="771"/>
      <c r="Q2" s="771"/>
      <c r="R2" s="771"/>
      <c r="S2" s="771"/>
    </row>
    <row r="3" spans="1:27" ht="9.75" customHeight="1">
      <c r="A3" s="196"/>
      <c r="B3" s="196"/>
      <c r="C3" s="196"/>
      <c r="D3" s="196"/>
      <c r="E3" s="196"/>
      <c r="F3" s="196"/>
      <c r="G3" s="196"/>
      <c r="H3" s="196" t="s">
        <v>344</v>
      </c>
      <c r="I3" s="198"/>
      <c r="J3" s="198"/>
      <c r="K3" s="198"/>
      <c r="L3" s="198"/>
      <c r="M3" s="198"/>
      <c r="N3" s="199"/>
      <c r="O3" s="199"/>
      <c r="P3" s="199"/>
      <c r="Q3" s="199"/>
      <c r="R3" s="199"/>
      <c r="S3" s="199"/>
    </row>
    <row r="4" spans="1:27" ht="0.75" customHeight="1">
      <c r="A4" s="196"/>
      <c r="B4" s="196"/>
      <c r="C4" s="196"/>
      <c r="D4" s="196"/>
      <c r="E4" s="196"/>
      <c r="F4" s="196"/>
      <c r="G4" s="196"/>
      <c r="H4" s="196"/>
      <c r="I4" s="198"/>
      <c r="J4" s="198"/>
      <c r="K4" s="198"/>
      <c r="L4" s="198"/>
      <c r="M4" s="198"/>
      <c r="N4" s="199"/>
      <c r="O4" s="199"/>
      <c r="P4" s="199"/>
      <c r="Q4" s="199"/>
      <c r="R4" s="199"/>
      <c r="S4" s="199"/>
      <c r="U4" s="200"/>
      <c r="V4" s="200"/>
      <c r="W4" s="200"/>
    </row>
    <row r="5" spans="1:27" ht="26.25" customHeight="1">
      <c r="A5" s="773" t="s">
        <v>474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200"/>
      <c r="U5" s="200"/>
      <c r="V5" s="200"/>
    </row>
    <row r="6" spans="1:27" ht="3" customHeight="1">
      <c r="A6" s="201"/>
      <c r="B6" s="201"/>
      <c r="C6" s="201"/>
      <c r="D6" s="201"/>
      <c r="E6" s="201"/>
      <c r="F6" s="201"/>
      <c r="G6" s="201"/>
      <c r="H6" s="201"/>
      <c r="I6" s="201"/>
      <c r="J6" s="774"/>
      <c r="K6" s="774"/>
      <c r="L6" s="774"/>
      <c r="M6" s="774"/>
      <c r="N6" s="201"/>
      <c r="O6" s="201"/>
      <c r="P6" s="201"/>
      <c r="Q6" s="201"/>
      <c r="R6" s="201"/>
      <c r="S6" s="201"/>
    </row>
    <row r="7" spans="1:27" ht="12" customHeight="1">
      <c r="A7" s="202"/>
      <c r="B7" s="202"/>
      <c r="C7" s="202"/>
      <c r="D7" s="774" t="s">
        <v>480</v>
      </c>
      <c r="E7" s="774"/>
      <c r="F7" s="774"/>
      <c r="G7" s="774"/>
      <c r="H7" s="774"/>
      <c r="I7" s="774"/>
      <c r="J7" s="774"/>
      <c r="K7" s="774"/>
      <c r="L7" s="774"/>
      <c r="M7" s="203"/>
      <c r="N7" s="202"/>
      <c r="O7" s="202"/>
      <c r="P7" s="202"/>
      <c r="Q7" s="202"/>
      <c r="R7" s="202"/>
      <c r="S7" s="202"/>
    </row>
    <row r="8" spans="1:27" ht="8.25" customHeight="1">
      <c r="A8" s="202"/>
      <c r="B8" s="202"/>
      <c r="C8" s="202"/>
      <c r="D8" s="202"/>
      <c r="E8" s="775" t="s">
        <v>345</v>
      </c>
      <c r="F8" s="775"/>
      <c r="G8" s="775"/>
      <c r="H8" s="775"/>
      <c r="I8" s="775"/>
      <c r="J8" s="775"/>
      <c r="K8" s="775"/>
      <c r="L8" s="775"/>
      <c r="M8" s="203"/>
      <c r="N8" s="202"/>
      <c r="O8" s="202"/>
      <c r="P8" s="202"/>
      <c r="Q8" s="202"/>
      <c r="R8" s="202"/>
      <c r="S8" s="202"/>
    </row>
    <row r="9" spans="1:27" ht="0.75" customHeight="1">
      <c r="A9" s="204"/>
      <c r="B9" s="205"/>
      <c r="C9" s="205"/>
      <c r="D9" s="205"/>
      <c r="E9" s="205"/>
      <c r="F9" s="205"/>
      <c r="G9" s="205"/>
      <c r="H9" s="206"/>
      <c r="I9" s="206"/>
      <c r="J9" s="776"/>
      <c r="K9" s="776"/>
      <c r="L9" s="196"/>
      <c r="M9" s="196"/>
      <c r="N9" s="202"/>
      <c r="O9" s="202"/>
      <c r="P9" s="202"/>
      <c r="Q9" s="202"/>
      <c r="R9" s="202"/>
      <c r="S9" s="202"/>
    </row>
    <row r="10" spans="1:27" ht="12.75" customHeight="1">
      <c r="A10" s="206"/>
      <c r="B10" s="777" t="s">
        <v>346</v>
      </c>
      <c r="C10" s="778"/>
      <c r="D10" s="207" t="s">
        <v>347</v>
      </c>
      <c r="E10" s="208"/>
      <c r="F10" s="209"/>
      <c r="G10" s="209"/>
      <c r="H10" s="206"/>
      <c r="I10" s="206"/>
      <c r="J10" s="779"/>
      <c r="K10" s="779"/>
      <c r="L10" s="196"/>
      <c r="M10" s="196"/>
      <c r="N10" s="196"/>
      <c r="O10" s="196"/>
      <c r="P10" s="196"/>
      <c r="Q10" s="210"/>
      <c r="R10" s="210"/>
      <c r="S10" s="210"/>
    </row>
    <row r="11" spans="1:27" ht="21.75" customHeight="1">
      <c r="A11" s="211" t="s">
        <v>348</v>
      </c>
      <c r="B11" s="212" t="s">
        <v>349</v>
      </c>
      <c r="C11" s="212" t="s">
        <v>350</v>
      </c>
      <c r="D11" s="213" t="s">
        <v>351</v>
      </c>
      <c r="E11" s="214" t="s">
        <v>352</v>
      </c>
      <c r="F11" s="215"/>
      <c r="G11" s="209"/>
      <c r="H11" s="206"/>
      <c r="I11" s="206"/>
      <c r="J11" s="216"/>
      <c r="K11" s="216"/>
      <c r="L11" s="196"/>
      <c r="M11" s="196"/>
      <c r="N11" s="196"/>
      <c r="O11" s="196"/>
      <c r="P11" s="196"/>
      <c r="Q11" s="210"/>
      <c r="R11" s="210"/>
      <c r="S11" s="210"/>
    </row>
    <row r="12" spans="1:27" ht="14.25" customHeight="1">
      <c r="A12" s="217" t="s">
        <v>353</v>
      </c>
      <c r="B12" s="218">
        <v>1</v>
      </c>
      <c r="C12" s="218">
        <v>1</v>
      </c>
      <c r="D12" s="219" t="s">
        <v>354</v>
      </c>
      <c r="E12" s="220" t="s">
        <v>354</v>
      </c>
      <c r="F12" s="205"/>
      <c r="G12" s="205"/>
      <c r="H12" s="206"/>
      <c r="I12" s="221" t="s">
        <v>355</v>
      </c>
      <c r="J12" s="780" t="s">
        <v>10</v>
      </c>
      <c r="K12" s="780"/>
      <c r="L12" s="780"/>
      <c r="M12" s="780"/>
      <c r="N12" s="780"/>
      <c r="O12" s="780"/>
      <c r="P12" s="776"/>
      <c r="Q12" s="776"/>
      <c r="R12" s="769">
        <v>1</v>
      </c>
      <c r="S12" s="770"/>
    </row>
    <row r="13" spans="1:27" ht="14.25" customHeight="1">
      <c r="A13" s="217" t="s">
        <v>356</v>
      </c>
      <c r="B13" s="222">
        <v>14</v>
      </c>
      <c r="C13" s="222">
        <v>15</v>
      </c>
      <c r="D13" s="223">
        <v>15</v>
      </c>
      <c r="E13" s="224">
        <v>15</v>
      </c>
      <c r="F13" s="225"/>
      <c r="G13" s="225"/>
      <c r="H13" s="206"/>
      <c r="I13" s="781"/>
      <c r="J13" s="781"/>
      <c r="K13" s="781"/>
      <c r="L13" s="781"/>
      <c r="M13" s="781"/>
      <c r="N13" s="781"/>
      <c r="O13" s="781"/>
      <c r="P13" s="196"/>
      <c r="Q13" s="210"/>
      <c r="R13" s="210"/>
      <c r="S13" s="210"/>
    </row>
    <row r="14" spans="1:27" ht="14.25" customHeight="1">
      <c r="A14" s="217" t="s">
        <v>357</v>
      </c>
      <c r="B14" s="222">
        <v>202</v>
      </c>
      <c r="C14" s="222">
        <v>249</v>
      </c>
      <c r="D14" s="222">
        <v>249</v>
      </c>
      <c r="E14" s="224">
        <v>218</v>
      </c>
      <c r="F14" s="225"/>
      <c r="G14" s="225"/>
      <c r="H14" s="206"/>
      <c r="I14" s="226" t="s">
        <v>358</v>
      </c>
      <c r="J14" s="226"/>
      <c r="K14" s="227"/>
      <c r="L14" s="227"/>
      <c r="M14" s="228"/>
      <c r="N14" s="206"/>
      <c r="O14" s="206"/>
      <c r="P14" s="220">
        <v>9</v>
      </c>
      <c r="Q14" s="220">
        <v>2</v>
      </c>
      <c r="R14" s="229">
        <v>1</v>
      </c>
      <c r="S14" s="229">
        <v>1</v>
      </c>
    </row>
    <row r="15" spans="1:27" ht="4.5" customHeight="1" thickBot="1">
      <c r="A15" s="230"/>
      <c r="B15" s="231"/>
      <c r="C15" s="231"/>
      <c r="D15" s="232"/>
      <c r="E15" s="226"/>
      <c r="F15" s="226"/>
      <c r="G15" s="226"/>
      <c r="H15" s="228"/>
      <c r="I15" s="206"/>
      <c r="J15" s="206"/>
      <c r="K15" s="206"/>
      <c r="L15" s="196"/>
      <c r="M15" s="233"/>
      <c r="N15" s="196"/>
      <c r="O15" s="196"/>
      <c r="P15" s="196"/>
      <c r="Q15" s="233"/>
      <c r="R15" s="233"/>
      <c r="S15" s="233"/>
    </row>
    <row r="16" spans="1:27" ht="13.5" customHeight="1">
      <c r="A16" s="782" t="s">
        <v>359</v>
      </c>
      <c r="B16" s="784" t="s">
        <v>360</v>
      </c>
      <c r="C16" s="785"/>
      <c r="D16" s="785"/>
      <c r="E16" s="785"/>
      <c r="F16" s="785"/>
      <c r="G16" s="786"/>
      <c r="H16" s="787" t="s">
        <v>361</v>
      </c>
      <c r="I16" s="788"/>
      <c r="J16" s="788"/>
      <c r="K16" s="788"/>
      <c r="L16" s="789"/>
      <c r="M16" s="787" t="s">
        <v>362</v>
      </c>
      <c r="N16" s="788"/>
      <c r="O16" s="788"/>
      <c r="P16" s="788"/>
      <c r="Q16" s="788"/>
      <c r="R16" s="788"/>
      <c r="S16" s="789"/>
      <c r="U16" s="234"/>
      <c r="V16" s="235"/>
      <c r="W16" s="235"/>
      <c r="X16" s="235"/>
      <c r="Y16" s="235"/>
      <c r="Z16" s="235"/>
      <c r="AA16" s="235"/>
    </row>
    <row r="17" spans="1:27" ht="13.5" customHeight="1">
      <c r="A17" s="783"/>
      <c r="B17" s="790" t="s">
        <v>363</v>
      </c>
      <c r="C17" s="791"/>
      <c r="D17" s="791"/>
      <c r="E17" s="792" t="s">
        <v>346</v>
      </c>
      <c r="F17" s="793"/>
      <c r="G17" s="794"/>
      <c r="H17" s="795" t="s">
        <v>364</v>
      </c>
      <c r="I17" s="796" t="s">
        <v>365</v>
      </c>
      <c r="J17" s="796" t="s">
        <v>366</v>
      </c>
      <c r="K17" s="802" t="s">
        <v>367</v>
      </c>
      <c r="L17" s="803" t="s">
        <v>231</v>
      </c>
      <c r="M17" s="795" t="s">
        <v>364</v>
      </c>
      <c r="N17" s="796" t="s">
        <v>365</v>
      </c>
      <c r="O17" s="796" t="s">
        <v>366</v>
      </c>
      <c r="P17" s="802" t="s">
        <v>368</v>
      </c>
      <c r="Q17" s="796" t="s">
        <v>369</v>
      </c>
      <c r="R17" s="796" t="s">
        <v>370</v>
      </c>
      <c r="S17" s="797" t="s">
        <v>231</v>
      </c>
      <c r="U17" s="234"/>
      <c r="V17" s="235"/>
      <c r="W17" s="235"/>
      <c r="X17" s="235"/>
      <c r="Y17" s="235"/>
      <c r="Z17" s="235"/>
      <c r="AA17" s="235"/>
    </row>
    <row r="18" spans="1:27" ht="70.5" customHeight="1">
      <c r="A18" s="783"/>
      <c r="B18" s="236" t="s">
        <v>349</v>
      </c>
      <c r="C18" s="237" t="s">
        <v>371</v>
      </c>
      <c r="D18" s="237" t="s">
        <v>372</v>
      </c>
      <c r="E18" s="238" t="s">
        <v>349</v>
      </c>
      <c r="F18" s="237" t="s">
        <v>371</v>
      </c>
      <c r="G18" s="239" t="s">
        <v>373</v>
      </c>
      <c r="H18" s="795"/>
      <c r="I18" s="796"/>
      <c r="J18" s="796"/>
      <c r="K18" s="802"/>
      <c r="L18" s="803"/>
      <c r="M18" s="795"/>
      <c r="N18" s="796"/>
      <c r="O18" s="796"/>
      <c r="P18" s="802"/>
      <c r="Q18" s="796"/>
      <c r="R18" s="796"/>
      <c r="S18" s="798"/>
    </row>
    <row r="19" spans="1:27" ht="10.5" customHeight="1">
      <c r="A19" s="240">
        <v>1</v>
      </c>
      <c r="B19" s="241">
        <v>2</v>
      </c>
      <c r="C19" s="242">
        <v>3</v>
      </c>
      <c r="D19" s="242">
        <v>4</v>
      </c>
      <c r="E19" s="243">
        <v>5</v>
      </c>
      <c r="F19" s="242">
        <v>6</v>
      </c>
      <c r="G19" s="244">
        <v>7</v>
      </c>
      <c r="H19" s="245">
        <v>8</v>
      </c>
      <c r="I19" s="243">
        <v>9</v>
      </c>
      <c r="J19" s="243">
        <v>10</v>
      </c>
      <c r="K19" s="243">
        <v>11</v>
      </c>
      <c r="L19" s="246">
        <v>12</v>
      </c>
      <c r="M19" s="245">
        <v>13</v>
      </c>
      <c r="N19" s="243">
        <v>14</v>
      </c>
      <c r="O19" s="243">
        <v>15</v>
      </c>
      <c r="P19" s="243">
        <v>16</v>
      </c>
      <c r="Q19" s="243">
        <v>17</v>
      </c>
      <c r="R19" s="243">
        <v>18</v>
      </c>
      <c r="S19" s="246">
        <v>19</v>
      </c>
    </row>
    <row r="20" spans="1:27" ht="21" customHeight="1">
      <c r="A20" s="247" t="s">
        <v>374</v>
      </c>
      <c r="B20" s="248">
        <v>1.75</v>
      </c>
      <c r="C20" s="249">
        <v>1.75</v>
      </c>
      <c r="D20" s="249">
        <v>1.75</v>
      </c>
      <c r="E20" s="250">
        <v>1.75</v>
      </c>
      <c r="F20" s="249">
        <v>1.75</v>
      </c>
      <c r="G20" s="251">
        <v>1.75</v>
      </c>
      <c r="H20" s="252">
        <v>45822</v>
      </c>
      <c r="I20" s="249">
        <v>7659</v>
      </c>
      <c r="J20" s="249"/>
      <c r="K20" s="249"/>
      <c r="L20" s="253">
        <f t="shared" ref="L20:L39" si="0">SUM(H20:K20)</f>
        <v>53481</v>
      </c>
      <c r="M20" s="252">
        <v>45482</v>
      </c>
      <c r="N20" s="254">
        <v>7659</v>
      </c>
      <c r="O20" s="249"/>
      <c r="P20" s="249"/>
      <c r="Q20" s="249">
        <v>340</v>
      </c>
      <c r="R20" s="249"/>
      <c r="S20" s="253">
        <f t="shared" ref="S20:S39" si="1">SUM(M20:R20)</f>
        <v>53481</v>
      </c>
    </row>
    <row r="21" spans="1:27" ht="14.25" customHeight="1">
      <c r="A21" s="255" t="s">
        <v>375</v>
      </c>
      <c r="B21" s="252">
        <v>1.75</v>
      </c>
      <c r="C21" s="249">
        <v>1.75</v>
      </c>
      <c r="D21" s="249">
        <v>1.75</v>
      </c>
      <c r="E21" s="250">
        <v>1.75</v>
      </c>
      <c r="F21" s="249">
        <v>1.75</v>
      </c>
      <c r="G21" s="251">
        <v>1.75</v>
      </c>
      <c r="H21" s="252">
        <v>45822</v>
      </c>
      <c r="I21" s="249">
        <v>7659</v>
      </c>
      <c r="J21" s="249"/>
      <c r="K21" s="249"/>
      <c r="L21" s="253">
        <f t="shared" si="0"/>
        <v>53481</v>
      </c>
      <c r="M21" s="252">
        <v>45482</v>
      </c>
      <c r="N21" s="254">
        <v>7659</v>
      </c>
      <c r="O21" s="249"/>
      <c r="P21" s="249"/>
      <c r="Q21" s="249">
        <v>340</v>
      </c>
      <c r="R21" s="249"/>
      <c r="S21" s="253">
        <f t="shared" si="1"/>
        <v>53481</v>
      </c>
    </row>
    <row r="22" spans="1:27" ht="14.25" customHeight="1">
      <c r="A22" s="256" t="s">
        <v>376</v>
      </c>
      <c r="B22" s="252">
        <v>15.87</v>
      </c>
      <c r="C22" s="249">
        <v>17.41</v>
      </c>
      <c r="D22" s="249">
        <v>16.38</v>
      </c>
      <c r="E22" s="250">
        <v>15.87</v>
      </c>
      <c r="F22" s="249">
        <v>17.41</v>
      </c>
      <c r="G22" s="251">
        <v>16.38</v>
      </c>
      <c r="H22" s="252">
        <v>322150</v>
      </c>
      <c r="I22" s="249"/>
      <c r="J22" s="249"/>
      <c r="K22" s="249"/>
      <c r="L22" s="253">
        <f t="shared" si="0"/>
        <v>322150</v>
      </c>
      <c r="M22" s="257">
        <v>317730</v>
      </c>
      <c r="N22" s="249"/>
      <c r="O22" s="249"/>
      <c r="P22" s="249"/>
      <c r="Q22" s="250">
        <v>4420</v>
      </c>
      <c r="R22" s="250"/>
      <c r="S22" s="253">
        <f t="shared" si="1"/>
        <v>322150</v>
      </c>
    </row>
    <row r="23" spans="1:27" ht="14.25" customHeight="1">
      <c r="A23" s="255" t="s">
        <v>375</v>
      </c>
      <c r="B23" s="252">
        <v>15.87</v>
      </c>
      <c r="C23" s="249">
        <v>17.41</v>
      </c>
      <c r="D23" s="249">
        <v>16.38</v>
      </c>
      <c r="E23" s="250">
        <v>15.87</v>
      </c>
      <c r="F23" s="249">
        <v>17.41</v>
      </c>
      <c r="G23" s="251">
        <v>16.38</v>
      </c>
      <c r="H23" s="252">
        <v>319518</v>
      </c>
      <c r="I23" s="249"/>
      <c r="J23" s="249"/>
      <c r="K23" s="249"/>
      <c r="L23" s="253">
        <f t="shared" si="0"/>
        <v>319518</v>
      </c>
      <c r="M23" s="257">
        <v>315098</v>
      </c>
      <c r="N23" s="249"/>
      <c r="O23" s="249"/>
      <c r="P23" s="249"/>
      <c r="Q23" s="250">
        <v>4420</v>
      </c>
      <c r="R23" s="250"/>
      <c r="S23" s="253">
        <f t="shared" si="1"/>
        <v>319518</v>
      </c>
    </row>
    <row r="24" spans="1:27" ht="14.25" customHeight="1">
      <c r="A24" s="258" t="s">
        <v>377</v>
      </c>
      <c r="B24" s="259">
        <v>7.45</v>
      </c>
      <c r="C24" s="260">
        <v>7.95</v>
      </c>
      <c r="D24" s="261">
        <v>7.62</v>
      </c>
      <c r="E24" s="262">
        <v>7.45</v>
      </c>
      <c r="F24" s="260">
        <v>7.95</v>
      </c>
      <c r="G24" s="263">
        <v>7.62</v>
      </c>
      <c r="H24" s="252">
        <v>118724</v>
      </c>
      <c r="I24" s="260"/>
      <c r="J24" s="260"/>
      <c r="K24" s="261"/>
      <c r="L24" s="253">
        <f t="shared" si="0"/>
        <v>118724</v>
      </c>
      <c r="M24" s="257">
        <v>116328</v>
      </c>
      <c r="N24" s="260"/>
      <c r="O24" s="260"/>
      <c r="P24" s="260"/>
      <c r="Q24" s="262">
        <v>1020</v>
      </c>
      <c r="R24" s="262"/>
      <c r="S24" s="253">
        <f t="shared" si="1"/>
        <v>117348</v>
      </c>
    </row>
    <row r="25" spans="1:27" ht="14.25" customHeight="1">
      <c r="A25" s="264" t="s">
        <v>378</v>
      </c>
      <c r="B25" s="259">
        <v>4.93</v>
      </c>
      <c r="C25" s="260">
        <v>4.93</v>
      </c>
      <c r="D25" s="261">
        <v>4.93</v>
      </c>
      <c r="E25" s="262">
        <v>4.93</v>
      </c>
      <c r="F25" s="260">
        <v>4.93</v>
      </c>
      <c r="G25" s="263">
        <v>4.93</v>
      </c>
      <c r="H25" s="252">
        <v>81305</v>
      </c>
      <c r="I25" s="260"/>
      <c r="J25" s="260"/>
      <c r="K25" s="261"/>
      <c r="L25" s="253">
        <f t="shared" si="0"/>
        <v>81305</v>
      </c>
      <c r="M25" s="257">
        <v>80965</v>
      </c>
      <c r="N25" s="260"/>
      <c r="O25" s="265"/>
      <c r="P25" s="260"/>
      <c r="Q25" s="262">
        <v>340</v>
      </c>
      <c r="R25" s="262"/>
      <c r="S25" s="253">
        <f t="shared" si="1"/>
        <v>81305</v>
      </c>
    </row>
    <row r="26" spans="1:27" ht="14.25" customHeight="1">
      <c r="A26" s="266" t="s">
        <v>379</v>
      </c>
      <c r="B26" s="259">
        <v>3.25</v>
      </c>
      <c r="C26" s="260">
        <v>3.75</v>
      </c>
      <c r="D26" s="261">
        <v>3.42</v>
      </c>
      <c r="E26" s="262">
        <v>3.25</v>
      </c>
      <c r="F26" s="260">
        <v>3.75</v>
      </c>
      <c r="G26" s="263">
        <v>3.42</v>
      </c>
      <c r="H26" s="252">
        <v>46695</v>
      </c>
      <c r="I26" s="260"/>
      <c r="J26" s="260">
        <v>2670</v>
      </c>
      <c r="K26" s="261"/>
      <c r="L26" s="253">
        <f t="shared" si="0"/>
        <v>49365</v>
      </c>
      <c r="M26" s="257">
        <v>46185</v>
      </c>
      <c r="N26" s="260"/>
      <c r="O26" s="265">
        <v>2670</v>
      </c>
      <c r="P26" s="260"/>
      <c r="Q26" s="262">
        <v>510</v>
      </c>
      <c r="R26" s="262"/>
      <c r="S26" s="253">
        <f t="shared" si="1"/>
        <v>49365</v>
      </c>
    </row>
    <row r="27" spans="1:27" ht="14.25" customHeight="1">
      <c r="A27" s="264" t="s">
        <v>378</v>
      </c>
      <c r="B27" s="259">
        <v>0.75</v>
      </c>
      <c r="C27" s="260">
        <v>0.75</v>
      </c>
      <c r="D27" s="261">
        <v>0.75</v>
      </c>
      <c r="E27" s="262">
        <v>0.75</v>
      </c>
      <c r="F27" s="260">
        <v>0.75</v>
      </c>
      <c r="G27" s="263">
        <v>0.75</v>
      </c>
      <c r="H27" s="252">
        <v>10804</v>
      </c>
      <c r="I27" s="260"/>
      <c r="J27" s="260">
        <v>1876</v>
      </c>
      <c r="K27" s="261"/>
      <c r="L27" s="253">
        <f t="shared" si="0"/>
        <v>12680</v>
      </c>
      <c r="M27" s="257">
        <v>10634</v>
      </c>
      <c r="N27" s="260"/>
      <c r="O27" s="265">
        <v>1876</v>
      </c>
      <c r="P27" s="260"/>
      <c r="Q27" s="262">
        <v>170</v>
      </c>
      <c r="R27" s="262"/>
      <c r="S27" s="253">
        <f t="shared" si="1"/>
        <v>12680</v>
      </c>
    </row>
    <row r="28" spans="1:27" ht="14.25" customHeight="1">
      <c r="A28" s="258" t="s">
        <v>380</v>
      </c>
      <c r="B28" s="259">
        <v>3.25</v>
      </c>
      <c r="C28" s="260">
        <v>3.25</v>
      </c>
      <c r="D28" s="261">
        <v>3.25</v>
      </c>
      <c r="E28" s="262">
        <v>3.25</v>
      </c>
      <c r="F28" s="260">
        <v>3.25</v>
      </c>
      <c r="G28" s="263">
        <v>3.25</v>
      </c>
      <c r="H28" s="252">
        <v>30660</v>
      </c>
      <c r="I28" s="260"/>
      <c r="J28" s="260"/>
      <c r="K28" s="261"/>
      <c r="L28" s="253">
        <f t="shared" si="0"/>
        <v>30660</v>
      </c>
      <c r="M28" s="257">
        <v>29980</v>
      </c>
      <c r="N28" s="260"/>
      <c r="O28" s="260"/>
      <c r="P28" s="260"/>
      <c r="Q28" s="262">
        <v>680</v>
      </c>
      <c r="R28" s="262"/>
      <c r="S28" s="253">
        <f t="shared" si="1"/>
        <v>30660</v>
      </c>
    </row>
    <row r="29" spans="1:27" ht="14.25" customHeight="1">
      <c r="A29" s="264" t="s">
        <v>378</v>
      </c>
      <c r="B29" s="259">
        <v>2.75</v>
      </c>
      <c r="C29" s="260">
        <v>2.75</v>
      </c>
      <c r="D29" s="261">
        <v>2.75</v>
      </c>
      <c r="E29" s="262">
        <v>2.75</v>
      </c>
      <c r="F29" s="260">
        <v>2.75</v>
      </c>
      <c r="G29" s="263">
        <v>2.75</v>
      </c>
      <c r="H29" s="252">
        <v>25896</v>
      </c>
      <c r="I29" s="260"/>
      <c r="J29" s="260"/>
      <c r="K29" s="261"/>
      <c r="L29" s="253">
        <f t="shared" si="0"/>
        <v>25896</v>
      </c>
      <c r="M29" s="257">
        <v>25386</v>
      </c>
      <c r="N29" s="260"/>
      <c r="O29" s="260"/>
      <c r="P29" s="260"/>
      <c r="Q29" s="262">
        <v>510</v>
      </c>
      <c r="R29" s="262"/>
      <c r="S29" s="253">
        <f t="shared" si="1"/>
        <v>25896</v>
      </c>
    </row>
    <row r="30" spans="1:27" ht="14.25" customHeight="1">
      <c r="A30" s="267" t="s">
        <v>381</v>
      </c>
      <c r="B30" s="259">
        <v>1</v>
      </c>
      <c r="C30" s="260">
        <v>1</v>
      </c>
      <c r="D30" s="261">
        <v>1</v>
      </c>
      <c r="E30" s="262">
        <v>1</v>
      </c>
      <c r="F30" s="260">
        <v>1</v>
      </c>
      <c r="G30" s="263">
        <v>1</v>
      </c>
      <c r="H30" s="252">
        <v>12570</v>
      </c>
      <c r="I30" s="260"/>
      <c r="J30" s="260"/>
      <c r="K30" s="261"/>
      <c r="L30" s="253">
        <f t="shared" si="0"/>
        <v>12570</v>
      </c>
      <c r="M30" s="257">
        <v>12400</v>
      </c>
      <c r="N30" s="260"/>
      <c r="O30" s="260"/>
      <c r="P30" s="260"/>
      <c r="Q30" s="262">
        <v>170</v>
      </c>
      <c r="R30" s="262"/>
      <c r="S30" s="253">
        <f t="shared" si="1"/>
        <v>12570</v>
      </c>
    </row>
    <row r="31" spans="1:27" ht="14.25" customHeight="1">
      <c r="A31" s="264" t="s">
        <v>378</v>
      </c>
      <c r="B31" s="259">
        <v>1</v>
      </c>
      <c r="C31" s="260">
        <v>1</v>
      </c>
      <c r="D31" s="261">
        <v>1</v>
      </c>
      <c r="E31" s="262">
        <v>1</v>
      </c>
      <c r="F31" s="260">
        <v>1</v>
      </c>
      <c r="G31" s="263">
        <v>1</v>
      </c>
      <c r="H31" s="252">
        <v>12570</v>
      </c>
      <c r="I31" s="260"/>
      <c r="J31" s="260"/>
      <c r="K31" s="261"/>
      <c r="L31" s="253">
        <f t="shared" si="0"/>
        <v>12570</v>
      </c>
      <c r="M31" s="257">
        <v>12400</v>
      </c>
      <c r="N31" s="260"/>
      <c r="O31" s="260"/>
      <c r="P31" s="260"/>
      <c r="Q31" s="262">
        <v>170</v>
      </c>
      <c r="R31" s="262"/>
      <c r="S31" s="253">
        <f t="shared" si="1"/>
        <v>12570</v>
      </c>
    </row>
    <row r="32" spans="1:27" ht="14.25" customHeight="1">
      <c r="A32" s="258" t="s">
        <v>382</v>
      </c>
      <c r="B32" s="259">
        <v>22.41</v>
      </c>
      <c r="C32" s="260">
        <v>22.41</v>
      </c>
      <c r="D32" s="261">
        <v>22.41</v>
      </c>
      <c r="E32" s="262">
        <v>22.41</v>
      </c>
      <c r="F32" s="260">
        <v>22.41</v>
      </c>
      <c r="G32" s="263">
        <v>22.41</v>
      </c>
      <c r="H32" s="252">
        <v>225022</v>
      </c>
      <c r="I32" s="260">
        <v>7200</v>
      </c>
      <c r="J32" s="260">
        <v>1040</v>
      </c>
      <c r="K32" s="261"/>
      <c r="L32" s="253">
        <f t="shared" si="0"/>
        <v>233262</v>
      </c>
      <c r="M32" s="257">
        <v>222748</v>
      </c>
      <c r="N32" s="265">
        <v>7128</v>
      </c>
      <c r="O32" s="260">
        <v>266</v>
      </c>
      <c r="P32" s="260"/>
      <c r="Q32" s="262">
        <v>2380</v>
      </c>
      <c r="R32" s="262"/>
      <c r="S32" s="253">
        <f t="shared" si="1"/>
        <v>232522</v>
      </c>
    </row>
    <row r="33" spans="1:19" ht="14.25" customHeight="1" thickBot="1">
      <c r="A33" s="268" t="s">
        <v>383</v>
      </c>
      <c r="B33" s="269">
        <v>9.5</v>
      </c>
      <c r="C33" s="270">
        <v>9.5</v>
      </c>
      <c r="D33" s="271">
        <v>9.5</v>
      </c>
      <c r="E33" s="272">
        <v>9.5</v>
      </c>
      <c r="F33" s="270">
        <v>9.5</v>
      </c>
      <c r="G33" s="273">
        <v>9.5</v>
      </c>
      <c r="H33" s="269">
        <v>73700</v>
      </c>
      <c r="I33" s="270"/>
      <c r="J33" s="270"/>
      <c r="K33" s="271"/>
      <c r="L33" s="274">
        <f t="shared" si="0"/>
        <v>73700</v>
      </c>
      <c r="M33" s="275">
        <v>72850</v>
      </c>
      <c r="N33" s="270"/>
      <c r="O33" s="270"/>
      <c r="P33" s="270"/>
      <c r="Q33" s="272">
        <v>850</v>
      </c>
      <c r="R33" s="272"/>
      <c r="S33" s="274">
        <f t="shared" si="1"/>
        <v>73700</v>
      </c>
    </row>
    <row r="34" spans="1:19" ht="18.75" customHeight="1">
      <c r="A34" s="276" t="s">
        <v>231</v>
      </c>
      <c r="B34" s="277">
        <f>SUM(B20,B24,B26,B28,B30,B32,B22)</f>
        <v>54.98</v>
      </c>
      <c r="C34" s="322">
        <f t="shared" ref="C34:R34" si="2">SUM(C20,C24,C26,C28,C30,C32,C22)</f>
        <v>57.519999999999996</v>
      </c>
      <c r="D34" s="278">
        <f t="shared" si="2"/>
        <v>55.83</v>
      </c>
      <c r="E34" s="278">
        <f t="shared" si="2"/>
        <v>54.98</v>
      </c>
      <c r="F34" s="278">
        <f t="shared" si="2"/>
        <v>57.519999999999996</v>
      </c>
      <c r="G34" s="279">
        <f t="shared" si="2"/>
        <v>55.83</v>
      </c>
      <c r="H34" s="277">
        <f t="shared" si="2"/>
        <v>801643</v>
      </c>
      <c r="I34" s="278">
        <f t="shared" si="2"/>
        <v>14859</v>
      </c>
      <c r="J34" s="278">
        <f t="shared" si="2"/>
        <v>3710</v>
      </c>
      <c r="K34" s="278">
        <f t="shared" si="2"/>
        <v>0</v>
      </c>
      <c r="L34" s="280">
        <f t="shared" si="0"/>
        <v>820212</v>
      </c>
      <c r="M34" s="277">
        <f t="shared" si="2"/>
        <v>790853</v>
      </c>
      <c r="N34" s="278">
        <f t="shared" si="2"/>
        <v>14787</v>
      </c>
      <c r="O34" s="278">
        <f t="shared" si="2"/>
        <v>2936</v>
      </c>
      <c r="P34" s="278">
        <f t="shared" si="2"/>
        <v>0</v>
      </c>
      <c r="Q34" s="278">
        <f t="shared" si="2"/>
        <v>9520</v>
      </c>
      <c r="R34" s="278">
        <f t="shared" si="2"/>
        <v>0</v>
      </c>
      <c r="S34" s="280">
        <f t="shared" si="1"/>
        <v>818096</v>
      </c>
    </row>
    <row r="35" spans="1:19" ht="19.5" customHeight="1" thickBot="1">
      <c r="A35" s="281" t="s">
        <v>384</v>
      </c>
      <c r="B35" s="282">
        <f>SUM(B21,B25,B27,B29,B31,B23)</f>
        <v>27.049999999999997</v>
      </c>
      <c r="C35" s="283">
        <f t="shared" ref="C35:R35" si="3">SUM(C21,C25,C27,C29,C31,C23)</f>
        <v>28.59</v>
      </c>
      <c r="D35" s="283">
        <f t="shared" si="3"/>
        <v>27.56</v>
      </c>
      <c r="E35" s="283">
        <f t="shared" si="3"/>
        <v>27.049999999999997</v>
      </c>
      <c r="F35" s="283">
        <f t="shared" si="3"/>
        <v>28.59</v>
      </c>
      <c r="G35" s="284">
        <f t="shared" si="3"/>
        <v>27.56</v>
      </c>
      <c r="H35" s="282">
        <f t="shared" si="3"/>
        <v>495915</v>
      </c>
      <c r="I35" s="283">
        <f t="shared" si="3"/>
        <v>7659</v>
      </c>
      <c r="J35" s="283">
        <f t="shared" si="3"/>
        <v>1876</v>
      </c>
      <c r="K35" s="283">
        <f t="shared" si="3"/>
        <v>0</v>
      </c>
      <c r="L35" s="285">
        <f t="shared" si="0"/>
        <v>505450</v>
      </c>
      <c r="M35" s="282">
        <f t="shared" si="3"/>
        <v>489965</v>
      </c>
      <c r="N35" s="283">
        <f t="shared" si="3"/>
        <v>7659</v>
      </c>
      <c r="O35" s="283">
        <f t="shared" si="3"/>
        <v>1876</v>
      </c>
      <c r="P35" s="283">
        <f t="shared" si="3"/>
        <v>0</v>
      </c>
      <c r="Q35" s="283">
        <f t="shared" si="3"/>
        <v>5950</v>
      </c>
      <c r="R35" s="283">
        <f t="shared" si="3"/>
        <v>0</v>
      </c>
      <c r="S35" s="285">
        <f t="shared" si="1"/>
        <v>505450</v>
      </c>
    </row>
    <row r="36" spans="1:19" ht="14.25" customHeight="1">
      <c r="A36" s="286" t="s">
        <v>385</v>
      </c>
      <c r="B36" s="287">
        <f>SUM(B20,B24,B26,B22)</f>
        <v>28.32</v>
      </c>
      <c r="C36" s="288">
        <f t="shared" ref="C36:R37" si="4">SUM(C20,C24,C26,C22)</f>
        <v>30.86</v>
      </c>
      <c r="D36" s="288">
        <f t="shared" si="4"/>
        <v>29.17</v>
      </c>
      <c r="E36" s="288">
        <f t="shared" si="4"/>
        <v>28.32</v>
      </c>
      <c r="F36" s="288">
        <f t="shared" si="4"/>
        <v>30.86</v>
      </c>
      <c r="G36" s="289">
        <f t="shared" si="4"/>
        <v>29.17</v>
      </c>
      <c r="H36" s="287">
        <f t="shared" si="4"/>
        <v>533391</v>
      </c>
      <c r="I36" s="288">
        <f t="shared" si="4"/>
        <v>7659</v>
      </c>
      <c r="J36" s="288">
        <f t="shared" si="4"/>
        <v>2670</v>
      </c>
      <c r="K36" s="288">
        <f t="shared" si="4"/>
        <v>0</v>
      </c>
      <c r="L36" s="290">
        <f t="shared" si="0"/>
        <v>543720</v>
      </c>
      <c r="M36" s="287">
        <f t="shared" si="4"/>
        <v>525725</v>
      </c>
      <c r="N36" s="288">
        <f t="shared" si="4"/>
        <v>7659</v>
      </c>
      <c r="O36" s="288">
        <f t="shared" si="4"/>
        <v>2670</v>
      </c>
      <c r="P36" s="288">
        <f t="shared" si="4"/>
        <v>0</v>
      </c>
      <c r="Q36" s="288">
        <f t="shared" si="4"/>
        <v>6290</v>
      </c>
      <c r="R36" s="288">
        <f t="shared" si="4"/>
        <v>0</v>
      </c>
      <c r="S36" s="290">
        <f t="shared" si="1"/>
        <v>542344</v>
      </c>
    </row>
    <row r="37" spans="1:19" ht="14.25" customHeight="1">
      <c r="A37" s="291" t="s">
        <v>378</v>
      </c>
      <c r="B37" s="292">
        <f>SUM(B21,B25,B27,B23)</f>
        <v>23.299999999999997</v>
      </c>
      <c r="C37" s="293">
        <f>SUM(C21,C25,C27,C23)</f>
        <v>24.84</v>
      </c>
      <c r="D37" s="293">
        <f t="shared" si="4"/>
        <v>23.81</v>
      </c>
      <c r="E37" s="293">
        <f t="shared" si="4"/>
        <v>23.299999999999997</v>
      </c>
      <c r="F37" s="293">
        <f t="shared" si="4"/>
        <v>24.84</v>
      </c>
      <c r="G37" s="294">
        <f t="shared" si="4"/>
        <v>23.81</v>
      </c>
      <c r="H37" s="292">
        <f t="shared" si="4"/>
        <v>457449</v>
      </c>
      <c r="I37" s="293">
        <f t="shared" si="4"/>
        <v>7659</v>
      </c>
      <c r="J37" s="293">
        <f t="shared" si="4"/>
        <v>1876</v>
      </c>
      <c r="K37" s="293">
        <f t="shared" si="4"/>
        <v>0</v>
      </c>
      <c r="L37" s="253">
        <f t="shared" si="0"/>
        <v>466984</v>
      </c>
      <c r="M37" s="292">
        <f t="shared" si="4"/>
        <v>452179</v>
      </c>
      <c r="N37" s="293">
        <f t="shared" si="4"/>
        <v>7659</v>
      </c>
      <c r="O37" s="293">
        <f t="shared" si="4"/>
        <v>1876</v>
      </c>
      <c r="P37" s="293">
        <f t="shared" si="4"/>
        <v>0</v>
      </c>
      <c r="Q37" s="293">
        <f t="shared" si="4"/>
        <v>5270</v>
      </c>
      <c r="R37" s="293">
        <f t="shared" si="4"/>
        <v>0</v>
      </c>
      <c r="S37" s="253">
        <f t="shared" si="1"/>
        <v>466984</v>
      </c>
    </row>
    <row r="38" spans="1:19" ht="14.25" customHeight="1">
      <c r="A38" s="295" t="s">
        <v>386</v>
      </c>
      <c r="B38" s="292">
        <f>SUM(B26,B28,B30)</f>
        <v>7.5</v>
      </c>
      <c r="C38" s="293">
        <f t="shared" ref="C38:R39" si="5">SUM(C26,C28,C30)</f>
        <v>8</v>
      </c>
      <c r="D38" s="293">
        <f t="shared" si="5"/>
        <v>7.67</v>
      </c>
      <c r="E38" s="293">
        <f t="shared" si="5"/>
        <v>7.5</v>
      </c>
      <c r="F38" s="293">
        <f t="shared" si="5"/>
        <v>8</v>
      </c>
      <c r="G38" s="294">
        <f t="shared" si="5"/>
        <v>7.67</v>
      </c>
      <c r="H38" s="292">
        <f t="shared" si="5"/>
        <v>89925</v>
      </c>
      <c r="I38" s="293">
        <f t="shared" si="5"/>
        <v>0</v>
      </c>
      <c r="J38" s="293">
        <f t="shared" si="5"/>
        <v>2670</v>
      </c>
      <c r="K38" s="293">
        <f t="shared" si="5"/>
        <v>0</v>
      </c>
      <c r="L38" s="253">
        <f t="shared" si="0"/>
        <v>92595</v>
      </c>
      <c r="M38" s="292">
        <f t="shared" si="5"/>
        <v>88565</v>
      </c>
      <c r="N38" s="293">
        <f t="shared" si="5"/>
        <v>0</v>
      </c>
      <c r="O38" s="293">
        <f t="shared" si="5"/>
        <v>2670</v>
      </c>
      <c r="P38" s="293">
        <f t="shared" si="5"/>
        <v>0</v>
      </c>
      <c r="Q38" s="293">
        <f t="shared" si="5"/>
        <v>1360</v>
      </c>
      <c r="R38" s="293">
        <f t="shared" si="5"/>
        <v>0</v>
      </c>
      <c r="S38" s="253">
        <f t="shared" si="1"/>
        <v>92595</v>
      </c>
    </row>
    <row r="39" spans="1:19" ht="14.25" customHeight="1" thickBot="1">
      <c r="A39" s="296" t="s">
        <v>378</v>
      </c>
      <c r="B39" s="297">
        <f>SUM(B27,B29,B31)</f>
        <v>4.5</v>
      </c>
      <c r="C39" s="298">
        <f t="shared" si="5"/>
        <v>4.5</v>
      </c>
      <c r="D39" s="298">
        <f t="shared" si="5"/>
        <v>4.5</v>
      </c>
      <c r="E39" s="298">
        <f t="shared" si="5"/>
        <v>4.5</v>
      </c>
      <c r="F39" s="298">
        <f t="shared" si="5"/>
        <v>4.5</v>
      </c>
      <c r="G39" s="299">
        <f t="shared" si="5"/>
        <v>4.5</v>
      </c>
      <c r="H39" s="297">
        <f t="shared" si="5"/>
        <v>49270</v>
      </c>
      <c r="I39" s="298">
        <f t="shared" si="5"/>
        <v>0</v>
      </c>
      <c r="J39" s="298">
        <f t="shared" si="5"/>
        <v>1876</v>
      </c>
      <c r="K39" s="298">
        <f t="shared" si="5"/>
        <v>0</v>
      </c>
      <c r="L39" s="285">
        <f t="shared" si="0"/>
        <v>51146</v>
      </c>
      <c r="M39" s="297">
        <f t="shared" si="5"/>
        <v>48420</v>
      </c>
      <c r="N39" s="298">
        <f t="shared" si="5"/>
        <v>0</v>
      </c>
      <c r="O39" s="298">
        <f t="shared" si="5"/>
        <v>1876</v>
      </c>
      <c r="P39" s="298">
        <f t="shared" si="5"/>
        <v>0</v>
      </c>
      <c r="Q39" s="298">
        <f t="shared" si="5"/>
        <v>850</v>
      </c>
      <c r="R39" s="298">
        <f t="shared" si="5"/>
        <v>0</v>
      </c>
      <c r="S39" s="285">
        <f t="shared" si="1"/>
        <v>51146</v>
      </c>
    </row>
    <row r="40" spans="1:19" ht="0.75" customHeight="1"/>
    <row r="41" spans="1:19" ht="8.25" customHeight="1">
      <c r="A41" s="300" t="s">
        <v>387</v>
      </c>
      <c r="B41" s="300"/>
      <c r="C41" s="300"/>
      <c r="D41" s="206"/>
      <c r="E41" s="206"/>
      <c r="F41" s="206"/>
      <c r="G41" s="206"/>
      <c r="H41" s="206"/>
      <c r="I41" s="206"/>
      <c r="J41" s="206"/>
      <c r="K41" s="206"/>
      <c r="L41" s="196"/>
      <c r="M41" s="196"/>
      <c r="N41" s="196"/>
      <c r="O41" s="196"/>
      <c r="P41" s="196"/>
      <c r="Q41" s="196"/>
      <c r="R41" s="196"/>
      <c r="S41" s="196"/>
    </row>
    <row r="42" spans="1:19" ht="13.5" customHeight="1">
      <c r="A42" s="801" t="s">
        <v>212</v>
      </c>
      <c r="B42" s="801"/>
      <c r="C42" s="301"/>
      <c r="D42" s="196"/>
      <c r="E42" s="302"/>
      <c r="F42" s="302"/>
      <c r="G42" s="302"/>
      <c r="H42" s="302"/>
      <c r="I42" s="302"/>
      <c r="J42" s="301"/>
      <c r="K42" s="799" t="s">
        <v>213</v>
      </c>
      <c r="L42" s="799"/>
      <c r="M42" s="799"/>
      <c r="N42" s="799"/>
      <c r="O42" s="799"/>
      <c r="P42" s="799"/>
      <c r="Q42" s="196"/>
      <c r="R42" s="196"/>
      <c r="S42" s="196"/>
    </row>
    <row r="43" spans="1:19" ht="9" customHeight="1">
      <c r="A43" s="801"/>
      <c r="B43" s="801"/>
      <c r="C43" s="205"/>
      <c r="D43" s="196"/>
      <c r="E43" s="196"/>
      <c r="F43" s="800" t="s">
        <v>215</v>
      </c>
      <c r="G43" s="800"/>
      <c r="H43" s="800"/>
      <c r="I43" s="300"/>
      <c r="J43" s="300"/>
      <c r="K43" s="300"/>
      <c r="L43" s="300"/>
      <c r="M43" s="303" t="s">
        <v>216</v>
      </c>
      <c r="N43" s="303"/>
      <c r="O43" s="205"/>
      <c r="P43" s="196"/>
      <c r="Q43" s="196"/>
      <c r="R43" s="196"/>
      <c r="S43" s="196"/>
    </row>
    <row r="44" spans="1:19" ht="18.75" customHeight="1">
      <c r="A44" s="801"/>
      <c r="B44" s="801"/>
      <c r="C44" s="205"/>
      <c r="D44" s="196"/>
      <c r="E44" s="196"/>
      <c r="F44" s="196"/>
      <c r="G44" s="196"/>
      <c r="H44" s="205"/>
      <c r="I44" s="196"/>
      <c r="J44" s="196"/>
      <c r="K44" s="206"/>
      <c r="L44" s="206"/>
      <c r="M44" s="205"/>
      <c r="N44" s="205"/>
      <c r="O44" s="205"/>
      <c r="P44" s="196"/>
      <c r="Q44" s="196"/>
      <c r="R44" s="196"/>
      <c r="S44" s="196"/>
    </row>
    <row r="45" spans="1:19" ht="18" customHeight="1">
      <c r="A45" s="301" t="s">
        <v>266</v>
      </c>
      <c r="B45" s="301"/>
      <c r="C45" s="301"/>
      <c r="D45" s="196"/>
      <c r="E45" s="302"/>
      <c r="F45" s="302"/>
      <c r="G45" s="302"/>
      <c r="H45" s="302"/>
      <c r="I45" s="302"/>
      <c r="J45" s="301"/>
      <c r="K45" s="799" t="s">
        <v>218</v>
      </c>
      <c r="L45" s="799"/>
      <c r="M45" s="799"/>
      <c r="N45" s="799"/>
      <c r="O45" s="799"/>
      <c r="P45" s="799"/>
      <c r="Q45" s="196"/>
      <c r="R45" s="196"/>
      <c r="S45" s="196"/>
    </row>
    <row r="46" spans="1:19" ht="9" customHeight="1">
      <c r="A46" s="776"/>
      <c r="B46" s="776"/>
      <c r="C46" s="205"/>
      <c r="D46" s="196"/>
      <c r="E46" s="196"/>
      <c r="F46" s="800" t="s">
        <v>215</v>
      </c>
      <c r="G46" s="800"/>
      <c r="H46" s="800"/>
      <c r="I46" s="300"/>
      <c r="J46" s="300"/>
      <c r="K46" s="300"/>
      <c r="L46" s="300"/>
      <c r="M46" s="303" t="s">
        <v>216</v>
      </c>
      <c r="N46" s="303"/>
      <c r="O46" s="205"/>
      <c r="P46" s="196"/>
      <c r="Q46" s="196"/>
      <c r="R46" s="196"/>
      <c r="S46" s="196"/>
    </row>
    <row r="47" spans="1:19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</row>
    <row r="50" spans="6:6">
      <c r="F50" s="197" t="s">
        <v>229</v>
      </c>
    </row>
  </sheetData>
  <mergeCells count="37">
    <mergeCell ref="K45:P45"/>
    <mergeCell ref="A46:B46"/>
    <mergeCell ref="F46:H46"/>
    <mergeCell ref="Q17:Q18"/>
    <mergeCell ref="R17:R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31496062992125984" right="0.11811023622047245" top="0.35433070866141736" bottom="0.15748031496062992" header="0.31496062992125984" footer="0.31496062992125984"/>
  <pageSetup paperSize="9" scale="8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workbookViewId="0">
      <selection activeCell="N14" sqref="N14"/>
    </sheetView>
  </sheetViews>
  <sheetFormatPr defaultRowHeight="12.75"/>
  <cols>
    <col min="1" max="1" width="44.7109375" style="521" customWidth="1"/>
    <col min="2" max="5" width="11.28515625" style="521" customWidth="1"/>
    <col min="6" max="11" width="8.7109375" style="521" customWidth="1"/>
    <col min="12" max="256" width="9.140625" style="521"/>
    <col min="257" max="257" width="44.7109375" style="521" customWidth="1"/>
    <col min="258" max="261" width="11.28515625" style="521" customWidth="1"/>
    <col min="262" max="267" width="8.7109375" style="521" customWidth="1"/>
    <col min="268" max="512" width="9.140625" style="521"/>
    <col min="513" max="513" width="44.7109375" style="521" customWidth="1"/>
    <col min="514" max="517" width="11.28515625" style="521" customWidth="1"/>
    <col min="518" max="523" width="8.7109375" style="521" customWidth="1"/>
    <col min="524" max="768" width="9.140625" style="521"/>
    <col min="769" max="769" width="44.7109375" style="521" customWidth="1"/>
    <col min="770" max="773" width="11.28515625" style="521" customWidth="1"/>
    <col min="774" max="779" width="8.7109375" style="521" customWidth="1"/>
    <col min="780" max="1024" width="9.140625" style="521"/>
    <col min="1025" max="1025" width="44.7109375" style="521" customWidth="1"/>
    <col min="1026" max="1029" width="11.28515625" style="521" customWidth="1"/>
    <col min="1030" max="1035" width="8.7109375" style="521" customWidth="1"/>
    <col min="1036" max="1280" width="9.140625" style="521"/>
    <col min="1281" max="1281" width="44.7109375" style="521" customWidth="1"/>
    <col min="1282" max="1285" width="11.28515625" style="521" customWidth="1"/>
    <col min="1286" max="1291" width="8.7109375" style="521" customWidth="1"/>
    <col min="1292" max="1536" width="9.140625" style="521"/>
    <col min="1537" max="1537" width="44.7109375" style="521" customWidth="1"/>
    <col min="1538" max="1541" width="11.28515625" style="521" customWidth="1"/>
    <col min="1542" max="1547" width="8.7109375" style="521" customWidth="1"/>
    <col min="1548" max="1792" width="9.140625" style="521"/>
    <col min="1793" max="1793" width="44.7109375" style="521" customWidth="1"/>
    <col min="1794" max="1797" width="11.28515625" style="521" customWidth="1"/>
    <col min="1798" max="1803" width="8.7109375" style="521" customWidth="1"/>
    <col min="1804" max="2048" width="9.140625" style="521"/>
    <col min="2049" max="2049" width="44.7109375" style="521" customWidth="1"/>
    <col min="2050" max="2053" width="11.28515625" style="521" customWidth="1"/>
    <col min="2054" max="2059" width="8.7109375" style="521" customWidth="1"/>
    <col min="2060" max="2304" width="9.140625" style="521"/>
    <col min="2305" max="2305" width="44.7109375" style="521" customWidth="1"/>
    <col min="2306" max="2309" width="11.28515625" style="521" customWidth="1"/>
    <col min="2310" max="2315" width="8.7109375" style="521" customWidth="1"/>
    <col min="2316" max="2560" width="9.140625" style="521"/>
    <col min="2561" max="2561" width="44.7109375" style="521" customWidth="1"/>
    <col min="2562" max="2565" width="11.28515625" style="521" customWidth="1"/>
    <col min="2566" max="2571" width="8.7109375" style="521" customWidth="1"/>
    <col min="2572" max="2816" width="9.140625" style="521"/>
    <col min="2817" max="2817" width="44.7109375" style="521" customWidth="1"/>
    <col min="2818" max="2821" width="11.28515625" style="521" customWidth="1"/>
    <col min="2822" max="2827" width="8.7109375" style="521" customWidth="1"/>
    <col min="2828" max="3072" width="9.140625" style="521"/>
    <col min="3073" max="3073" width="44.7109375" style="521" customWidth="1"/>
    <col min="3074" max="3077" width="11.28515625" style="521" customWidth="1"/>
    <col min="3078" max="3083" width="8.7109375" style="521" customWidth="1"/>
    <col min="3084" max="3328" width="9.140625" style="521"/>
    <col min="3329" max="3329" width="44.7109375" style="521" customWidth="1"/>
    <col min="3330" max="3333" width="11.28515625" style="521" customWidth="1"/>
    <col min="3334" max="3339" width="8.7109375" style="521" customWidth="1"/>
    <col min="3340" max="3584" width="9.140625" style="521"/>
    <col min="3585" max="3585" width="44.7109375" style="521" customWidth="1"/>
    <col min="3586" max="3589" width="11.28515625" style="521" customWidth="1"/>
    <col min="3590" max="3595" width="8.7109375" style="521" customWidth="1"/>
    <col min="3596" max="3840" width="9.140625" style="521"/>
    <col min="3841" max="3841" width="44.7109375" style="521" customWidth="1"/>
    <col min="3842" max="3845" width="11.28515625" style="521" customWidth="1"/>
    <col min="3846" max="3851" width="8.7109375" style="521" customWidth="1"/>
    <col min="3852" max="4096" width="9.140625" style="521"/>
    <col min="4097" max="4097" width="44.7109375" style="521" customWidth="1"/>
    <col min="4098" max="4101" width="11.28515625" style="521" customWidth="1"/>
    <col min="4102" max="4107" width="8.7109375" style="521" customWidth="1"/>
    <col min="4108" max="4352" width="9.140625" style="521"/>
    <col min="4353" max="4353" width="44.7109375" style="521" customWidth="1"/>
    <col min="4354" max="4357" width="11.28515625" style="521" customWidth="1"/>
    <col min="4358" max="4363" width="8.7109375" style="521" customWidth="1"/>
    <col min="4364" max="4608" width="9.140625" style="521"/>
    <col min="4609" max="4609" width="44.7109375" style="521" customWidth="1"/>
    <col min="4610" max="4613" width="11.28515625" style="521" customWidth="1"/>
    <col min="4614" max="4619" width="8.7109375" style="521" customWidth="1"/>
    <col min="4620" max="4864" width="9.140625" style="521"/>
    <col min="4865" max="4865" width="44.7109375" style="521" customWidth="1"/>
    <col min="4866" max="4869" width="11.28515625" style="521" customWidth="1"/>
    <col min="4870" max="4875" width="8.7109375" style="521" customWidth="1"/>
    <col min="4876" max="5120" width="9.140625" style="521"/>
    <col min="5121" max="5121" width="44.7109375" style="521" customWidth="1"/>
    <col min="5122" max="5125" width="11.28515625" style="521" customWidth="1"/>
    <col min="5126" max="5131" width="8.7109375" style="521" customWidth="1"/>
    <col min="5132" max="5376" width="9.140625" style="521"/>
    <col min="5377" max="5377" width="44.7109375" style="521" customWidth="1"/>
    <col min="5378" max="5381" width="11.28515625" style="521" customWidth="1"/>
    <col min="5382" max="5387" width="8.7109375" style="521" customWidth="1"/>
    <col min="5388" max="5632" width="9.140625" style="521"/>
    <col min="5633" max="5633" width="44.7109375" style="521" customWidth="1"/>
    <col min="5634" max="5637" width="11.28515625" style="521" customWidth="1"/>
    <col min="5638" max="5643" width="8.7109375" style="521" customWidth="1"/>
    <col min="5644" max="5888" width="9.140625" style="521"/>
    <col min="5889" max="5889" width="44.7109375" style="521" customWidth="1"/>
    <col min="5890" max="5893" width="11.28515625" style="521" customWidth="1"/>
    <col min="5894" max="5899" width="8.7109375" style="521" customWidth="1"/>
    <col min="5900" max="6144" width="9.140625" style="521"/>
    <col min="6145" max="6145" width="44.7109375" style="521" customWidth="1"/>
    <col min="6146" max="6149" width="11.28515625" style="521" customWidth="1"/>
    <col min="6150" max="6155" width="8.7109375" style="521" customWidth="1"/>
    <col min="6156" max="6400" width="9.140625" style="521"/>
    <col min="6401" max="6401" width="44.7109375" style="521" customWidth="1"/>
    <col min="6402" max="6405" width="11.28515625" style="521" customWidth="1"/>
    <col min="6406" max="6411" width="8.7109375" style="521" customWidth="1"/>
    <col min="6412" max="6656" width="9.140625" style="521"/>
    <col min="6657" max="6657" width="44.7109375" style="521" customWidth="1"/>
    <col min="6658" max="6661" width="11.28515625" style="521" customWidth="1"/>
    <col min="6662" max="6667" width="8.7109375" style="521" customWidth="1"/>
    <col min="6668" max="6912" width="9.140625" style="521"/>
    <col min="6913" max="6913" width="44.7109375" style="521" customWidth="1"/>
    <col min="6914" max="6917" width="11.28515625" style="521" customWidth="1"/>
    <col min="6918" max="6923" width="8.7109375" style="521" customWidth="1"/>
    <col min="6924" max="7168" width="9.140625" style="521"/>
    <col min="7169" max="7169" width="44.7109375" style="521" customWidth="1"/>
    <col min="7170" max="7173" width="11.28515625" style="521" customWidth="1"/>
    <col min="7174" max="7179" width="8.7109375" style="521" customWidth="1"/>
    <col min="7180" max="7424" width="9.140625" style="521"/>
    <col min="7425" max="7425" width="44.7109375" style="521" customWidth="1"/>
    <col min="7426" max="7429" width="11.28515625" style="521" customWidth="1"/>
    <col min="7430" max="7435" width="8.7109375" style="521" customWidth="1"/>
    <col min="7436" max="7680" width="9.140625" style="521"/>
    <col min="7681" max="7681" width="44.7109375" style="521" customWidth="1"/>
    <col min="7682" max="7685" width="11.28515625" style="521" customWidth="1"/>
    <col min="7686" max="7691" width="8.7109375" style="521" customWidth="1"/>
    <col min="7692" max="7936" width="9.140625" style="521"/>
    <col min="7937" max="7937" width="44.7109375" style="521" customWidth="1"/>
    <col min="7938" max="7941" width="11.28515625" style="521" customWidth="1"/>
    <col min="7942" max="7947" width="8.7109375" style="521" customWidth="1"/>
    <col min="7948" max="8192" width="9.140625" style="521"/>
    <col min="8193" max="8193" width="44.7109375" style="521" customWidth="1"/>
    <col min="8194" max="8197" width="11.28515625" style="521" customWidth="1"/>
    <col min="8198" max="8203" width="8.7109375" style="521" customWidth="1"/>
    <col min="8204" max="8448" width="9.140625" style="521"/>
    <col min="8449" max="8449" width="44.7109375" style="521" customWidth="1"/>
    <col min="8450" max="8453" width="11.28515625" style="521" customWidth="1"/>
    <col min="8454" max="8459" width="8.7109375" style="521" customWidth="1"/>
    <col min="8460" max="8704" width="9.140625" style="521"/>
    <col min="8705" max="8705" width="44.7109375" style="521" customWidth="1"/>
    <col min="8706" max="8709" width="11.28515625" style="521" customWidth="1"/>
    <col min="8710" max="8715" width="8.7109375" style="521" customWidth="1"/>
    <col min="8716" max="8960" width="9.140625" style="521"/>
    <col min="8961" max="8961" width="44.7109375" style="521" customWidth="1"/>
    <col min="8962" max="8965" width="11.28515625" style="521" customWidth="1"/>
    <col min="8966" max="8971" width="8.7109375" style="521" customWidth="1"/>
    <col min="8972" max="9216" width="9.140625" style="521"/>
    <col min="9217" max="9217" width="44.7109375" style="521" customWidth="1"/>
    <col min="9218" max="9221" width="11.28515625" style="521" customWidth="1"/>
    <col min="9222" max="9227" width="8.7109375" style="521" customWidth="1"/>
    <col min="9228" max="9472" width="9.140625" style="521"/>
    <col min="9473" max="9473" width="44.7109375" style="521" customWidth="1"/>
    <col min="9474" max="9477" width="11.28515625" style="521" customWidth="1"/>
    <col min="9478" max="9483" width="8.7109375" style="521" customWidth="1"/>
    <col min="9484" max="9728" width="9.140625" style="521"/>
    <col min="9729" max="9729" width="44.7109375" style="521" customWidth="1"/>
    <col min="9730" max="9733" width="11.28515625" style="521" customWidth="1"/>
    <col min="9734" max="9739" width="8.7109375" style="521" customWidth="1"/>
    <col min="9740" max="9984" width="9.140625" style="521"/>
    <col min="9985" max="9985" width="44.7109375" style="521" customWidth="1"/>
    <col min="9986" max="9989" width="11.28515625" style="521" customWidth="1"/>
    <col min="9990" max="9995" width="8.7109375" style="521" customWidth="1"/>
    <col min="9996" max="10240" width="9.140625" style="521"/>
    <col min="10241" max="10241" width="44.7109375" style="521" customWidth="1"/>
    <col min="10242" max="10245" width="11.28515625" style="521" customWidth="1"/>
    <col min="10246" max="10251" width="8.7109375" style="521" customWidth="1"/>
    <col min="10252" max="10496" width="9.140625" style="521"/>
    <col min="10497" max="10497" width="44.7109375" style="521" customWidth="1"/>
    <col min="10498" max="10501" width="11.28515625" style="521" customWidth="1"/>
    <col min="10502" max="10507" width="8.7109375" style="521" customWidth="1"/>
    <col min="10508" max="10752" width="9.140625" style="521"/>
    <col min="10753" max="10753" width="44.7109375" style="521" customWidth="1"/>
    <col min="10754" max="10757" width="11.28515625" style="521" customWidth="1"/>
    <col min="10758" max="10763" width="8.7109375" style="521" customWidth="1"/>
    <col min="10764" max="11008" width="9.140625" style="521"/>
    <col min="11009" max="11009" width="44.7109375" style="521" customWidth="1"/>
    <col min="11010" max="11013" width="11.28515625" style="521" customWidth="1"/>
    <col min="11014" max="11019" width="8.7109375" style="521" customWidth="1"/>
    <col min="11020" max="11264" width="9.140625" style="521"/>
    <col min="11265" max="11265" width="44.7109375" style="521" customWidth="1"/>
    <col min="11266" max="11269" width="11.28515625" style="521" customWidth="1"/>
    <col min="11270" max="11275" width="8.7109375" style="521" customWidth="1"/>
    <col min="11276" max="11520" width="9.140625" style="521"/>
    <col min="11521" max="11521" width="44.7109375" style="521" customWidth="1"/>
    <col min="11522" max="11525" width="11.28515625" style="521" customWidth="1"/>
    <col min="11526" max="11531" width="8.7109375" style="521" customWidth="1"/>
    <col min="11532" max="11776" width="9.140625" style="521"/>
    <col min="11777" max="11777" width="44.7109375" style="521" customWidth="1"/>
    <col min="11778" max="11781" width="11.28515625" style="521" customWidth="1"/>
    <col min="11782" max="11787" width="8.7109375" style="521" customWidth="1"/>
    <col min="11788" max="12032" width="9.140625" style="521"/>
    <col min="12033" max="12033" width="44.7109375" style="521" customWidth="1"/>
    <col min="12034" max="12037" width="11.28515625" style="521" customWidth="1"/>
    <col min="12038" max="12043" width="8.7109375" style="521" customWidth="1"/>
    <col min="12044" max="12288" width="9.140625" style="521"/>
    <col min="12289" max="12289" width="44.7109375" style="521" customWidth="1"/>
    <col min="12290" max="12293" width="11.28515625" style="521" customWidth="1"/>
    <col min="12294" max="12299" width="8.7109375" style="521" customWidth="1"/>
    <col min="12300" max="12544" width="9.140625" style="521"/>
    <col min="12545" max="12545" width="44.7109375" style="521" customWidth="1"/>
    <col min="12546" max="12549" width="11.28515625" style="521" customWidth="1"/>
    <col min="12550" max="12555" width="8.7109375" style="521" customWidth="1"/>
    <col min="12556" max="12800" width="9.140625" style="521"/>
    <col min="12801" max="12801" width="44.7109375" style="521" customWidth="1"/>
    <col min="12802" max="12805" width="11.28515625" style="521" customWidth="1"/>
    <col min="12806" max="12811" width="8.7109375" style="521" customWidth="1"/>
    <col min="12812" max="13056" width="9.140625" style="521"/>
    <col min="13057" max="13057" width="44.7109375" style="521" customWidth="1"/>
    <col min="13058" max="13061" width="11.28515625" style="521" customWidth="1"/>
    <col min="13062" max="13067" width="8.7109375" style="521" customWidth="1"/>
    <col min="13068" max="13312" width="9.140625" style="521"/>
    <col min="13313" max="13313" width="44.7109375" style="521" customWidth="1"/>
    <col min="13314" max="13317" width="11.28515625" style="521" customWidth="1"/>
    <col min="13318" max="13323" width="8.7109375" style="521" customWidth="1"/>
    <col min="13324" max="13568" width="9.140625" style="521"/>
    <col min="13569" max="13569" width="44.7109375" style="521" customWidth="1"/>
    <col min="13570" max="13573" width="11.28515625" style="521" customWidth="1"/>
    <col min="13574" max="13579" width="8.7109375" style="521" customWidth="1"/>
    <col min="13580" max="13824" width="9.140625" style="521"/>
    <col min="13825" max="13825" width="44.7109375" style="521" customWidth="1"/>
    <col min="13826" max="13829" width="11.28515625" style="521" customWidth="1"/>
    <col min="13830" max="13835" width="8.7109375" style="521" customWidth="1"/>
    <col min="13836" max="14080" width="9.140625" style="521"/>
    <col min="14081" max="14081" width="44.7109375" style="521" customWidth="1"/>
    <col min="14082" max="14085" width="11.28515625" style="521" customWidth="1"/>
    <col min="14086" max="14091" width="8.7109375" style="521" customWidth="1"/>
    <col min="14092" max="14336" width="9.140625" style="521"/>
    <col min="14337" max="14337" width="44.7109375" style="521" customWidth="1"/>
    <col min="14338" max="14341" width="11.28515625" style="521" customWidth="1"/>
    <col min="14342" max="14347" width="8.7109375" style="521" customWidth="1"/>
    <col min="14348" max="14592" width="9.140625" style="521"/>
    <col min="14593" max="14593" width="44.7109375" style="521" customWidth="1"/>
    <col min="14594" max="14597" width="11.28515625" style="521" customWidth="1"/>
    <col min="14598" max="14603" width="8.7109375" style="521" customWidth="1"/>
    <col min="14604" max="14848" width="9.140625" style="521"/>
    <col min="14849" max="14849" width="44.7109375" style="521" customWidth="1"/>
    <col min="14850" max="14853" width="11.28515625" style="521" customWidth="1"/>
    <col min="14854" max="14859" width="8.7109375" style="521" customWidth="1"/>
    <col min="14860" max="15104" width="9.140625" style="521"/>
    <col min="15105" max="15105" width="44.7109375" style="521" customWidth="1"/>
    <col min="15106" max="15109" width="11.28515625" style="521" customWidth="1"/>
    <col min="15110" max="15115" width="8.7109375" style="521" customWidth="1"/>
    <col min="15116" max="15360" width="9.140625" style="521"/>
    <col min="15361" max="15361" width="44.7109375" style="521" customWidth="1"/>
    <col min="15362" max="15365" width="11.28515625" style="521" customWidth="1"/>
    <col min="15366" max="15371" width="8.7109375" style="521" customWidth="1"/>
    <col min="15372" max="15616" width="9.140625" style="521"/>
    <col min="15617" max="15617" width="44.7109375" style="521" customWidth="1"/>
    <col min="15618" max="15621" width="11.28515625" style="521" customWidth="1"/>
    <col min="15622" max="15627" width="8.7109375" style="521" customWidth="1"/>
    <col min="15628" max="15872" width="9.140625" style="521"/>
    <col min="15873" max="15873" width="44.7109375" style="521" customWidth="1"/>
    <col min="15874" max="15877" width="11.28515625" style="521" customWidth="1"/>
    <col min="15878" max="15883" width="8.7109375" style="521" customWidth="1"/>
    <col min="15884" max="16128" width="9.140625" style="521"/>
    <col min="16129" max="16129" width="44.7109375" style="521" customWidth="1"/>
    <col min="16130" max="16133" width="11.28515625" style="521" customWidth="1"/>
    <col min="16134" max="16139" width="8.7109375" style="521" customWidth="1"/>
    <col min="16140" max="16384" width="9.140625" style="521"/>
  </cols>
  <sheetData>
    <row r="1" spans="1:5" ht="15">
      <c r="D1" s="169" t="s">
        <v>294</v>
      </c>
      <c r="E1" s="169"/>
    </row>
    <row r="2" spans="1:5" ht="12" customHeight="1">
      <c r="D2" s="176" t="s">
        <v>481</v>
      </c>
      <c r="E2" s="169"/>
    </row>
    <row r="3" spans="1:5" ht="12" customHeight="1">
      <c r="B3" s="522"/>
      <c r="D3" s="176" t="s">
        <v>234</v>
      </c>
      <c r="E3" s="169"/>
    </row>
    <row r="4" spans="1:5" ht="12" customHeight="1">
      <c r="A4" s="522"/>
      <c r="B4" s="522"/>
      <c r="D4" s="176" t="s">
        <v>482</v>
      </c>
      <c r="E4" s="169"/>
    </row>
    <row r="5" spans="1:5" ht="12" customHeight="1">
      <c r="A5" s="523" t="s">
        <v>402</v>
      </c>
      <c r="B5" s="523"/>
      <c r="D5" s="176" t="s">
        <v>483</v>
      </c>
      <c r="E5" s="169"/>
    </row>
    <row r="6" spans="1:5" s="527" customFormat="1" ht="14.25" customHeight="1">
      <c r="A6" s="524" t="s">
        <v>484</v>
      </c>
      <c r="B6" s="524"/>
      <c r="C6" s="525"/>
      <c r="D6" s="525"/>
      <c r="E6" s="526"/>
    </row>
    <row r="7" spans="1:5" s="527" customFormat="1" ht="14.25" customHeight="1">
      <c r="A7" s="524"/>
      <c r="B7" s="524"/>
      <c r="C7" s="525"/>
      <c r="D7" s="528" t="s">
        <v>485</v>
      </c>
      <c r="E7" s="526"/>
    </row>
    <row r="8" spans="1:5" ht="14.25" customHeight="1">
      <c r="A8" s="528"/>
      <c r="B8" s="528"/>
      <c r="C8" s="528"/>
      <c r="D8" s="528"/>
      <c r="E8" s="528"/>
    </row>
    <row r="9" spans="1:5" ht="14.25" customHeight="1">
      <c r="A9" s="805" t="s">
        <v>507</v>
      </c>
      <c r="B9" s="805"/>
      <c r="C9" s="805"/>
      <c r="D9" s="805"/>
      <c r="E9" s="805"/>
    </row>
    <row r="10" spans="1:5" ht="14.25" customHeight="1">
      <c r="A10" s="529"/>
      <c r="B10" s="529"/>
      <c r="C10" s="529"/>
      <c r="D10" s="529"/>
      <c r="E10" s="529"/>
    </row>
    <row r="11" spans="1:5" ht="14.25" customHeight="1">
      <c r="A11" s="806" t="s">
        <v>501</v>
      </c>
      <c r="B11" s="806"/>
      <c r="C11" s="806"/>
      <c r="D11" s="806"/>
      <c r="E11" s="528"/>
    </row>
    <row r="12" spans="1:5" ht="14.25" customHeight="1">
      <c r="A12" s="528"/>
      <c r="B12" s="528"/>
      <c r="C12" s="528"/>
      <c r="E12" s="528" t="s">
        <v>486</v>
      </c>
    </row>
    <row r="13" spans="1:5" ht="14.25" customHeight="1">
      <c r="A13" s="528"/>
      <c r="B13" s="528"/>
      <c r="C13" s="528"/>
      <c r="D13" s="528"/>
      <c r="E13" s="528"/>
    </row>
    <row r="14" spans="1:5" ht="36" customHeight="1">
      <c r="A14" s="530" t="s">
        <v>487</v>
      </c>
      <c r="B14" s="531" t="s">
        <v>488</v>
      </c>
      <c r="C14" s="532" t="s">
        <v>489</v>
      </c>
      <c r="D14" s="533" t="s">
        <v>490</v>
      </c>
      <c r="E14" s="531" t="s">
        <v>491</v>
      </c>
    </row>
    <row r="15" spans="1:5" ht="14.25" customHeight="1">
      <c r="A15" s="534" t="s">
        <v>492</v>
      </c>
      <c r="B15" s="534"/>
      <c r="C15" s="535">
        <v>22379.599999999999</v>
      </c>
      <c r="D15" s="536">
        <v>22379.599999999999</v>
      </c>
      <c r="E15" s="537">
        <f t="shared" ref="E15:E23" si="0">B15+C15-D15</f>
        <v>0</v>
      </c>
    </row>
    <row r="16" spans="1:5" ht="15.75" customHeight="1">
      <c r="A16" s="538" t="s">
        <v>493</v>
      </c>
      <c r="B16" s="534">
        <v>96.15</v>
      </c>
      <c r="C16" s="535">
        <v>325.27999999999997</v>
      </c>
      <c r="D16" s="536">
        <v>221.43</v>
      </c>
      <c r="E16" s="539">
        <f t="shared" si="0"/>
        <v>199.99999999999994</v>
      </c>
    </row>
    <row r="17" spans="1:7" ht="14.25" customHeight="1">
      <c r="A17" s="540" t="s">
        <v>494</v>
      </c>
      <c r="B17" s="541">
        <v>1135.69</v>
      </c>
      <c r="C17" s="542">
        <v>1367.24</v>
      </c>
      <c r="D17" s="542">
        <v>663.63</v>
      </c>
      <c r="E17" s="537">
        <f t="shared" si="0"/>
        <v>1839.3000000000002</v>
      </c>
    </row>
    <row r="18" spans="1:7" ht="14.25" customHeight="1">
      <c r="A18" s="540" t="s">
        <v>495</v>
      </c>
      <c r="B18" s="541"/>
      <c r="C18" s="542">
        <v>92.48</v>
      </c>
      <c r="D18" s="542">
        <v>92.48</v>
      </c>
      <c r="E18" s="537">
        <f t="shared" si="0"/>
        <v>0</v>
      </c>
    </row>
    <row r="19" spans="1:7" ht="14.25" customHeight="1">
      <c r="A19" s="540" t="s">
        <v>496</v>
      </c>
      <c r="B19" s="540"/>
      <c r="C19" s="542">
        <v>380</v>
      </c>
      <c r="D19" s="542">
        <v>380</v>
      </c>
      <c r="E19" s="537">
        <f t="shared" si="0"/>
        <v>0</v>
      </c>
    </row>
    <row r="20" spans="1:7" ht="16.5" customHeight="1">
      <c r="A20" s="540" t="s">
        <v>502</v>
      </c>
      <c r="B20" s="543"/>
      <c r="C20" s="542">
        <v>700</v>
      </c>
      <c r="D20" s="542">
        <v>700</v>
      </c>
      <c r="E20" s="537">
        <f t="shared" si="0"/>
        <v>0</v>
      </c>
    </row>
    <row r="21" spans="1:7" ht="13.5" customHeight="1">
      <c r="A21" s="540" t="s">
        <v>497</v>
      </c>
      <c r="B21" s="540"/>
      <c r="C21" s="542">
        <v>9.8800000000000008</v>
      </c>
      <c r="D21" s="542">
        <v>9.8800000000000008</v>
      </c>
      <c r="E21" s="537"/>
    </row>
    <row r="22" spans="1:7" ht="30.75" customHeight="1">
      <c r="A22" s="540" t="s">
        <v>503</v>
      </c>
      <c r="B22" s="540"/>
      <c r="C22" s="542">
        <v>1000</v>
      </c>
      <c r="D22" s="542">
        <v>1000</v>
      </c>
      <c r="E22" s="537"/>
    </row>
    <row r="23" spans="1:7" ht="14.25" customHeight="1">
      <c r="A23" s="540" t="s">
        <v>498</v>
      </c>
      <c r="B23" s="541"/>
      <c r="C23" s="542">
        <f>562.78</f>
        <v>562.78</v>
      </c>
      <c r="D23" s="542">
        <v>513.51</v>
      </c>
      <c r="E23" s="537">
        <f t="shared" si="0"/>
        <v>49.269999999999982</v>
      </c>
    </row>
    <row r="24" spans="1:7" ht="14.25" customHeight="1">
      <c r="A24" s="544" t="s">
        <v>340</v>
      </c>
      <c r="B24" s="545">
        <f>SUM(B15:B23)</f>
        <v>1231.8400000000001</v>
      </c>
      <c r="C24" s="545">
        <f>SUM(C15:C23)</f>
        <v>26817.26</v>
      </c>
      <c r="D24" s="545">
        <f>SUM(D15:D23)</f>
        <v>25960.53</v>
      </c>
      <c r="E24" s="545">
        <f>SUM(E15:E23)</f>
        <v>2088.5700000000002</v>
      </c>
      <c r="F24" s="546"/>
      <c r="G24" s="546"/>
    </row>
    <row r="25" spans="1:7" ht="14.25" customHeight="1">
      <c r="A25" s="547"/>
      <c r="B25" s="547"/>
      <c r="C25" s="547"/>
      <c r="D25" s="526"/>
      <c r="E25" s="548"/>
    </row>
    <row r="26" spans="1:7" ht="14.25" customHeight="1">
      <c r="A26" s="549"/>
      <c r="B26" s="549"/>
      <c r="C26" s="549"/>
      <c r="D26" s="549"/>
      <c r="E26" s="549"/>
    </row>
    <row r="27" spans="1:7" ht="14.25" customHeight="1">
      <c r="A27" s="550" t="s">
        <v>212</v>
      </c>
      <c r="B27" s="551"/>
      <c r="C27" s="552"/>
      <c r="D27" s="807" t="s">
        <v>213</v>
      </c>
      <c r="E27" s="807"/>
    </row>
    <row r="28" spans="1:7" ht="14.25" customHeight="1">
      <c r="A28" s="549"/>
      <c r="B28" s="553" t="s">
        <v>215</v>
      </c>
      <c r="C28" s="549"/>
      <c r="D28" s="804" t="s">
        <v>499</v>
      </c>
      <c r="E28" s="804"/>
    </row>
    <row r="29" spans="1:7" ht="14.25" customHeight="1">
      <c r="A29" s="550" t="s">
        <v>266</v>
      </c>
      <c r="B29" s="554"/>
      <c r="C29" s="552"/>
      <c r="D29" s="807" t="s">
        <v>500</v>
      </c>
      <c r="E29" s="807"/>
      <c r="F29" s="555"/>
      <c r="G29" s="555"/>
    </row>
    <row r="30" spans="1:7" ht="14.25" customHeight="1">
      <c r="A30" s="549"/>
      <c r="B30" s="553" t="s">
        <v>215</v>
      </c>
      <c r="C30" s="549"/>
      <c r="D30" s="804" t="s">
        <v>499</v>
      </c>
      <c r="E30" s="804"/>
    </row>
    <row r="31" spans="1:7" ht="14.25" customHeight="1">
      <c r="A31" s="556"/>
      <c r="B31" s="556"/>
      <c r="C31" s="556"/>
      <c r="D31" s="557"/>
      <c r="E31" s="557"/>
      <c r="F31" s="558"/>
      <c r="G31" s="558"/>
    </row>
    <row r="32" spans="1:7" ht="14.25" customHeight="1">
      <c r="A32" s="559"/>
      <c r="B32" s="559"/>
      <c r="C32" s="559"/>
      <c r="D32" s="559"/>
      <c r="E32" s="559"/>
      <c r="F32" s="555"/>
      <c r="G32" s="555"/>
    </row>
    <row r="33" spans="1:5" ht="14.25" customHeight="1">
      <c r="A33" s="559"/>
      <c r="B33" s="559"/>
      <c r="C33" s="559"/>
      <c r="D33" s="559"/>
      <c r="E33" s="559"/>
    </row>
    <row r="34" spans="1:5" ht="14.25" customHeight="1">
      <c r="A34" s="559"/>
      <c r="B34" s="559"/>
      <c r="C34" s="559"/>
      <c r="D34" s="559"/>
      <c r="E34" s="559"/>
    </row>
    <row r="35" spans="1:5" ht="14.25" customHeight="1">
      <c r="A35" s="559"/>
      <c r="B35" s="559"/>
      <c r="C35" s="559"/>
      <c r="D35" s="559"/>
      <c r="E35" s="559"/>
    </row>
    <row r="36" spans="1:5" ht="14.25" customHeight="1">
      <c r="A36" s="559"/>
      <c r="B36" s="559"/>
      <c r="C36" s="559"/>
      <c r="D36" s="559"/>
      <c r="E36" s="559"/>
    </row>
    <row r="37" spans="1:5" ht="14.25" customHeight="1">
      <c r="A37" s="559"/>
      <c r="B37" s="559"/>
      <c r="C37" s="559"/>
      <c r="D37" s="559"/>
      <c r="E37" s="559"/>
    </row>
    <row r="38" spans="1:5" ht="14.25" customHeight="1">
      <c r="A38" s="559"/>
      <c r="B38" s="559"/>
      <c r="C38" s="559"/>
      <c r="D38" s="559"/>
      <c r="E38" s="559"/>
    </row>
    <row r="39" spans="1:5" ht="14.25" customHeight="1">
      <c r="A39" s="559"/>
      <c r="B39" s="559"/>
      <c r="C39" s="559"/>
      <c r="D39" s="559"/>
      <c r="E39" s="559"/>
    </row>
    <row r="40" spans="1:5" ht="14.25" customHeight="1">
      <c r="A40" s="559"/>
      <c r="B40" s="559"/>
      <c r="C40" s="559"/>
      <c r="D40" s="559"/>
      <c r="E40" s="559"/>
    </row>
    <row r="41" spans="1:5" ht="14.25" customHeight="1">
      <c r="A41" s="559"/>
      <c r="B41" s="559"/>
      <c r="C41" s="559"/>
      <c r="D41" s="559"/>
      <c r="E41" s="559"/>
    </row>
    <row r="42" spans="1:5" ht="14.25" customHeight="1">
      <c r="A42" s="559"/>
      <c r="B42" s="559"/>
      <c r="C42" s="559"/>
      <c r="D42" s="559"/>
      <c r="E42" s="559"/>
    </row>
    <row r="43" spans="1:5" ht="14.25" customHeight="1">
      <c r="A43" s="560"/>
      <c r="B43" s="560"/>
      <c r="C43" s="560"/>
      <c r="D43" s="560"/>
      <c r="E43" s="560"/>
    </row>
    <row r="44" spans="1:5" ht="14.25" customHeight="1">
      <c r="A44" s="559"/>
      <c r="B44" s="559"/>
      <c r="C44" s="559"/>
      <c r="D44" s="559"/>
      <c r="E44" s="559"/>
    </row>
    <row r="45" spans="1:5" ht="14.25" customHeight="1">
      <c r="A45" s="559"/>
      <c r="B45" s="559"/>
      <c r="C45" s="559"/>
      <c r="D45" s="559"/>
      <c r="E45" s="559"/>
    </row>
    <row r="46" spans="1:5" ht="14.25" customHeight="1">
      <c r="A46" s="559"/>
      <c r="B46" s="559"/>
      <c r="C46" s="559"/>
      <c r="D46" s="559"/>
      <c r="E46" s="559"/>
    </row>
    <row r="47" spans="1:5" ht="14.25" customHeight="1">
      <c r="A47" s="559"/>
      <c r="B47" s="559"/>
      <c r="C47" s="559"/>
      <c r="D47" s="559"/>
      <c r="E47" s="559"/>
    </row>
    <row r="48" spans="1:5" ht="14.25" customHeight="1">
      <c r="A48" s="559"/>
      <c r="B48" s="559"/>
      <c r="C48" s="559"/>
      <c r="D48" s="559"/>
      <c r="E48" s="559"/>
    </row>
    <row r="49" spans="1:7" ht="14.25" customHeight="1">
      <c r="A49" s="560"/>
      <c r="B49" s="560"/>
      <c r="C49" s="560"/>
      <c r="D49" s="560"/>
      <c r="E49" s="560"/>
    </row>
    <row r="50" spans="1:7" ht="14.25" customHeight="1">
      <c r="A50" s="559"/>
      <c r="B50" s="559"/>
      <c r="C50" s="559"/>
      <c r="D50" s="559"/>
      <c r="E50" s="559"/>
    </row>
    <row r="51" spans="1:7" ht="14.25" customHeight="1">
      <c r="A51" s="559"/>
      <c r="B51" s="559"/>
      <c r="C51" s="559"/>
      <c r="D51" s="559"/>
      <c r="E51" s="559"/>
    </row>
    <row r="52" spans="1:7" ht="14.25" customHeight="1">
      <c r="A52" s="556"/>
      <c r="B52" s="556"/>
      <c r="C52" s="556"/>
      <c r="D52" s="557"/>
      <c r="E52" s="557"/>
    </row>
    <row r="53" spans="1:7" ht="14.25" customHeight="1">
      <c r="A53" s="559"/>
      <c r="B53" s="559"/>
      <c r="C53" s="559"/>
      <c r="D53" s="559"/>
      <c r="E53" s="559"/>
      <c r="F53" s="555"/>
      <c r="G53" s="555"/>
    </row>
    <row r="54" spans="1:7" ht="14.25" customHeight="1">
      <c r="A54" s="559"/>
      <c r="B54" s="559"/>
      <c r="C54" s="559"/>
      <c r="D54" s="559"/>
      <c r="E54" s="559"/>
    </row>
    <row r="55" spans="1:7" ht="14.25" customHeight="1">
      <c r="A55" s="560"/>
      <c r="B55" s="560"/>
      <c r="C55" s="560"/>
      <c r="D55" s="560"/>
      <c r="E55" s="560"/>
    </row>
    <row r="56" spans="1:7" ht="14.25" customHeight="1">
      <c r="A56" s="560"/>
      <c r="B56" s="560"/>
      <c r="C56" s="560"/>
      <c r="D56" s="560"/>
      <c r="E56" s="560"/>
    </row>
    <row r="57" spans="1:7" ht="14.25" customHeight="1">
      <c r="A57" s="559"/>
      <c r="B57" s="559"/>
      <c r="C57" s="559"/>
      <c r="D57" s="559"/>
      <c r="E57" s="559"/>
    </row>
    <row r="58" spans="1:7" ht="14.25" customHeight="1">
      <c r="A58" s="560"/>
      <c r="B58" s="560"/>
      <c r="C58" s="560"/>
      <c r="D58" s="560"/>
      <c r="E58" s="560"/>
    </row>
    <row r="59" spans="1:7" ht="14.25" customHeight="1">
      <c r="A59" s="559"/>
      <c r="B59" s="559"/>
      <c r="C59" s="559"/>
      <c r="D59" s="559"/>
      <c r="E59" s="559"/>
    </row>
    <row r="60" spans="1:7" ht="14.25" customHeight="1">
      <c r="A60" s="559"/>
      <c r="B60" s="559"/>
      <c r="C60" s="559"/>
      <c r="D60" s="559"/>
      <c r="E60" s="559"/>
    </row>
    <row r="61" spans="1:7" ht="14.25" customHeight="1">
      <c r="A61" s="559"/>
      <c r="B61" s="559"/>
      <c r="C61" s="559"/>
      <c r="D61" s="559"/>
      <c r="E61" s="559"/>
    </row>
    <row r="62" spans="1:7" ht="14.25" customHeight="1">
      <c r="A62" s="559"/>
      <c r="B62" s="559"/>
      <c r="C62" s="559"/>
      <c r="D62" s="559"/>
      <c r="E62" s="559"/>
    </row>
    <row r="63" spans="1:7" ht="14.25" customHeight="1">
      <c r="A63" s="559"/>
      <c r="B63" s="559"/>
      <c r="C63" s="559"/>
      <c r="D63" s="559"/>
      <c r="E63" s="559"/>
    </row>
    <row r="64" spans="1:7" ht="14.25" customHeight="1">
      <c r="A64" s="559"/>
      <c r="B64" s="559"/>
      <c r="C64" s="559"/>
      <c r="D64" s="559"/>
      <c r="E64" s="559"/>
    </row>
    <row r="65" spans="1:5" ht="14.25" customHeight="1">
      <c r="A65" s="559"/>
      <c r="B65" s="559"/>
      <c r="C65" s="559"/>
      <c r="D65" s="559"/>
      <c r="E65" s="559"/>
    </row>
    <row r="66" spans="1:5" ht="14.25" customHeight="1">
      <c r="A66" s="559"/>
      <c r="B66" s="559"/>
      <c r="C66" s="559"/>
      <c r="D66" s="559"/>
      <c r="E66" s="559"/>
    </row>
    <row r="67" spans="1:5" ht="14.25" customHeight="1">
      <c r="A67" s="559"/>
      <c r="B67" s="559"/>
      <c r="C67" s="559"/>
      <c r="D67" s="559"/>
      <c r="E67" s="559"/>
    </row>
    <row r="68" spans="1:5" ht="14.25" customHeight="1">
      <c r="A68" s="556"/>
      <c r="B68" s="556"/>
      <c r="C68" s="556"/>
      <c r="D68" s="557"/>
      <c r="E68" s="557"/>
    </row>
    <row r="69" spans="1:5" ht="14.25" customHeight="1">
      <c r="A69" s="559"/>
      <c r="B69" s="559"/>
      <c r="C69" s="559"/>
      <c r="D69" s="559"/>
      <c r="E69" s="559"/>
    </row>
    <row r="70" spans="1:5" ht="14.25" customHeight="1">
      <c r="A70" s="559"/>
      <c r="B70" s="559"/>
      <c r="C70" s="559"/>
      <c r="D70" s="559"/>
      <c r="E70" s="559"/>
    </row>
    <row r="71" spans="1:5" ht="14.25" customHeight="1">
      <c r="A71" s="559"/>
      <c r="B71" s="559"/>
      <c r="C71" s="559"/>
      <c r="D71" s="559"/>
      <c r="E71" s="559"/>
    </row>
    <row r="72" spans="1:5" ht="14.25" customHeight="1">
      <c r="A72" s="559"/>
      <c r="B72" s="559"/>
      <c r="C72" s="559"/>
      <c r="D72" s="559"/>
      <c r="E72" s="559"/>
    </row>
    <row r="73" spans="1:5" ht="14.25" customHeight="1">
      <c r="A73" s="559"/>
      <c r="B73" s="559"/>
      <c r="C73" s="559"/>
      <c r="D73" s="559"/>
      <c r="E73" s="559"/>
    </row>
    <row r="74" spans="1:5" ht="14.25" customHeight="1">
      <c r="A74" s="559"/>
      <c r="B74" s="559"/>
      <c r="C74" s="559"/>
      <c r="D74" s="559"/>
      <c r="E74" s="559"/>
    </row>
    <row r="75" spans="1:5" ht="14.25" customHeight="1">
      <c r="A75" s="559"/>
      <c r="B75" s="559"/>
      <c r="C75" s="559"/>
      <c r="D75" s="559"/>
      <c r="E75" s="559"/>
    </row>
    <row r="76" spans="1:5" ht="14.25" customHeight="1">
      <c r="A76" s="559"/>
      <c r="B76" s="559"/>
      <c r="C76" s="559"/>
      <c r="D76" s="559"/>
      <c r="E76" s="559"/>
    </row>
    <row r="77" spans="1:5" ht="14.25" customHeight="1">
      <c r="A77" s="556"/>
      <c r="B77" s="556"/>
      <c r="C77" s="556"/>
      <c r="D77" s="557"/>
      <c r="E77" s="557"/>
    </row>
    <row r="78" spans="1:5" ht="14.25" customHeight="1">
      <c r="A78" s="559"/>
      <c r="B78" s="559"/>
      <c r="C78" s="559"/>
      <c r="D78" s="559"/>
      <c r="E78" s="559"/>
    </row>
    <row r="79" spans="1:5" ht="14.25" customHeight="1">
      <c r="A79" s="559"/>
      <c r="B79" s="559"/>
      <c r="C79" s="559"/>
      <c r="D79" s="559"/>
      <c r="E79" s="559"/>
    </row>
    <row r="80" spans="1:5" ht="14.25" customHeight="1">
      <c r="A80" s="559"/>
      <c r="B80" s="559"/>
      <c r="C80" s="559"/>
      <c r="D80" s="559"/>
      <c r="E80" s="559"/>
    </row>
    <row r="81" spans="1:7" ht="14.25" customHeight="1">
      <c r="A81" s="559"/>
      <c r="B81" s="559"/>
      <c r="C81" s="559"/>
      <c r="D81" s="559"/>
      <c r="E81" s="559"/>
    </row>
    <row r="82" spans="1:7" ht="14.25" customHeight="1">
      <c r="A82" s="559"/>
      <c r="B82" s="559"/>
      <c r="C82" s="559"/>
      <c r="D82" s="559"/>
      <c r="E82" s="559"/>
    </row>
    <row r="83" spans="1:7" ht="14.25" customHeight="1">
      <c r="A83" s="559"/>
      <c r="B83" s="559"/>
      <c r="C83" s="559"/>
      <c r="D83" s="559"/>
      <c r="E83" s="559"/>
    </row>
    <row r="84" spans="1:7" ht="14.25" customHeight="1">
      <c r="A84" s="559"/>
      <c r="B84" s="559"/>
      <c r="C84" s="559"/>
      <c r="D84" s="559"/>
      <c r="E84" s="559"/>
    </row>
    <row r="85" spans="1:7" ht="14.25" customHeight="1">
      <c r="A85" s="559"/>
      <c r="B85" s="559"/>
      <c r="C85" s="559"/>
      <c r="D85" s="559"/>
      <c r="E85" s="559"/>
    </row>
    <row r="86" spans="1:7" ht="14.25" customHeight="1">
      <c r="A86" s="559"/>
      <c r="B86" s="559"/>
      <c r="C86" s="559"/>
      <c r="D86" s="559"/>
      <c r="E86" s="559"/>
    </row>
    <row r="87" spans="1:7" ht="14.25" customHeight="1">
      <c r="A87" s="547"/>
      <c r="B87" s="547"/>
      <c r="C87" s="547"/>
      <c r="D87" s="559"/>
      <c r="E87" s="559"/>
    </row>
    <row r="88" spans="1:7" ht="14.25" customHeight="1">
      <c r="A88" s="559"/>
      <c r="B88" s="559"/>
      <c r="C88" s="559"/>
      <c r="D88" s="559"/>
      <c r="E88" s="559"/>
    </row>
    <row r="89" spans="1:7" ht="14.25" customHeight="1">
      <c r="A89" s="559"/>
      <c r="B89" s="559"/>
      <c r="C89" s="559"/>
      <c r="D89" s="559"/>
      <c r="E89" s="559"/>
    </row>
    <row r="90" spans="1:7" ht="14.25" customHeight="1">
      <c r="A90" s="559"/>
      <c r="B90" s="559"/>
      <c r="C90" s="559"/>
      <c r="D90" s="559"/>
      <c r="E90" s="559"/>
    </row>
    <row r="91" spans="1:7" ht="14.25" customHeight="1">
      <c r="A91" s="559"/>
      <c r="B91" s="559"/>
      <c r="C91" s="559"/>
      <c r="D91" s="559"/>
      <c r="E91" s="559"/>
    </row>
    <row r="92" spans="1:7" ht="14.25" customHeight="1">
      <c r="A92" s="559"/>
      <c r="B92" s="559"/>
      <c r="C92" s="559"/>
      <c r="D92" s="559"/>
      <c r="E92" s="559"/>
    </row>
    <row r="93" spans="1:7" ht="14.25" customHeight="1">
      <c r="A93" s="559"/>
      <c r="B93" s="559"/>
      <c r="C93" s="559"/>
      <c r="D93" s="559"/>
      <c r="E93" s="559"/>
    </row>
    <row r="94" spans="1:7" ht="14.25" customHeight="1">
      <c r="A94" s="556"/>
      <c r="B94" s="556"/>
      <c r="C94" s="556"/>
      <c r="D94" s="557"/>
      <c r="E94" s="557"/>
      <c r="F94" s="555"/>
      <c r="G94" s="555"/>
    </row>
    <row r="95" spans="1:7" ht="14.25" customHeight="1">
      <c r="A95" s="560"/>
      <c r="B95" s="560"/>
      <c r="C95" s="560"/>
      <c r="D95" s="560"/>
      <c r="E95" s="560"/>
    </row>
    <row r="96" spans="1:7" ht="14.25" customHeight="1">
      <c r="A96" s="559"/>
      <c r="B96" s="559"/>
      <c r="C96" s="559"/>
      <c r="D96" s="559"/>
      <c r="E96" s="559"/>
    </row>
    <row r="97" spans="1:7" ht="14.25" customHeight="1">
      <c r="A97" s="559"/>
      <c r="B97" s="559"/>
      <c r="C97" s="559"/>
      <c r="D97" s="559"/>
      <c r="E97" s="559"/>
    </row>
    <row r="98" spans="1:7" ht="14.25" customHeight="1">
      <c r="A98" s="560"/>
      <c r="B98" s="560"/>
      <c r="C98" s="560"/>
      <c r="D98" s="560"/>
      <c r="E98" s="560"/>
    </row>
    <row r="99" spans="1:7" ht="14.25" customHeight="1">
      <c r="A99" s="559"/>
      <c r="B99" s="559"/>
      <c r="C99" s="559"/>
      <c r="D99" s="559"/>
      <c r="E99" s="559"/>
    </row>
    <row r="100" spans="1:7" ht="14.25" customHeight="1">
      <c r="A100" s="559"/>
      <c r="B100" s="559"/>
      <c r="C100" s="559"/>
      <c r="D100" s="559"/>
      <c r="E100" s="559"/>
    </row>
    <row r="101" spans="1:7" ht="14.25" customHeight="1">
      <c r="A101" s="559"/>
      <c r="B101" s="559"/>
      <c r="C101" s="559"/>
      <c r="D101" s="559"/>
      <c r="E101" s="559"/>
      <c r="F101" s="555"/>
      <c r="G101" s="555"/>
    </row>
    <row r="102" spans="1:7" ht="14.25" customHeight="1">
      <c r="A102" s="560"/>
      <c r="B102" s="560"/>
      <c r="C102" s="560"/>
      <c r="D102" s="560"/>
      <c r="E102" s="560"/>
    </row>
    <row r="103" spans="1:7" ht="14.25" customHeight="1">
      <c r="A103" s="560"/>
      <c r="B103" s="560"/>
      <c r="C103" s="560"/>
      <c r="D103" s="560"/>
      <c r="E103" s="560"/>
    </row>
    <row r="104" spans="1:7" ht="14.25" customHeight="1">
      <c r="A104" s="556"/>
      <c r="B104" s="556"/>
      <c r="C104" s="556"/>
      <c r="D104" s="557"/>
      <c r="E104" s="557"/>
    </row>
    <row r="105" spans="1:7" ht="14.25" customHeight="1">
      <c r="A105" s="559"/>
      <c r="B105" s="559"/>
      <c r="C105" s="559"/>
      <c r="D105" s="559"/>
      <c r="E105" s="559"/>
    </row>
    <row r="106" spans="1:7" ht="14.25" customHeight="1">
      <c r="A106" s="559"/>
      <c r="B106" s="559"/>
      <c r="C106" s="559"/>
      <c r="D106" s="559"/>
      <c r="E106" s="559"/>
    </row>
    <row r="107" spans="1:7" ht="14.25" customHeight="1">
      <c r="A107" s="556"/>
      <c r="B107" s="556"/>
      <c r="C107" s="557"/>
      <c r="D107" s="557"/>
      <c r="E107" s="557"/>
    </row>
    <row r="108" spans="1:7" ht="14.25" customHeight="1">
      <c r="A108" s="547"/>
      <c r="B108" s="547"/>
      <c r="C108" s="547"/>
      <c r="D108" s="557"/>
      <c r="E108" s="557"/>
    </row>
    <row r="109" spans="1:7" ht="14.25" customHeight="1">
      <c r="A109" s="559"/>
      <c r="B109" s="559"/>
      <c r="C109" s="559"/>
      <c r="D109" s="559"/>
      <c r="E109" s="559"/>
      <c r="F109" s="558"/>
      <c r="G109" s="558"/>
    </row>
    <row r="110" spans="1:7" ht="14.25" customHeight="1">
      <c r="A110" s="559"/>
      <c r="B110" s="559"/>
      <c r="C110" s="559"/>
      <c r="D110" s="559"/>
      <c r="E110" s="559"/>
      <c r="F110" s="555"/>
      <c r="G110" s="555"/>
    </row>
    <row r="111" spans="1:7" ht="14.25" customHeight="1">
      <c r="A111" s="559"/>
      <c r="B111" s="559"/>
      <c r="C111" s="559"/>
      <c r="D111" s="559"/>
      <c r="E111" s="559"/>
    </row>
    <row r="112" spans="1:7" ht="14.25" customHeight="1">
      <c r="A112" s="559"/>
      <c r="B112" s="559"/>
      <c r="C112" s="559"/>
      <c r="D112" s="559"/>
      <c r="E112" s="559"/>
    </row>
    <row r="113" spans="1:7" ht="14.25" customHeight="1">
      <c r="A113" s="559"/>
      <c r="B113" s="559"/>
      <c r="C113" s="559"/>
      <c r="D113" s="559"/>
      <c r="E113" s="559"/>
    </row>
    <row r="114" spans="1:7" ht="14.25" customHeight="1">
      <c r="A114" s="559"/>
      <c r="B114" s="559"/>
      <c r="C114" s="559"/>
      <c r="D114" s="559"/>
      <c r="E114" s="559"/>
      <c r="F114" s="555"/>
      <c r="G114" s="555"/>
    </row>
    <row r="115" spans="1:7" ht="14.25" customHeight="1">
      <c r="A115" s="559"/>
      <c r="B115" s="559"/>
      <c r="C115" s="559"/>
      <c r="D115" s="559"/>
      <c r="E115" s="559"/>
    </row>
    <row r="116" spans="1:7" ht="14.25" customHeight="1">
      <c r="A116" s="559"/>
      <c r="B116" s="559"/>
      <c r="C116" s="559"/>
      <c r="D116" s="559"/>
      <c r="E116" s="559"/>
    </row>
    <row r="117" spans="1:7" ht="14.25" customHeight="1">
      <c r="A117" s="559"/>
      <c r="B117" s="559"/>
      <c r="C117" s="559"/>
      <c r="D117" s="559"/>
      <c r="E117" s="559"/>
    </row>
    <row r="118" spans="1:7" ht="14.25" customHeight="1">
      <c r="A118" s="559"/>
      <c r="B118" s="559"/>
      <c r="C118" s="559"/>
      <c r="D118" s="559"/>
      <c r="E118" s="559"/>
    </row>
    <row r="119" spans="1:7" ht="14.25" customHeight="1">
      <c r="A119" s="559"/>
      <c r="B119" s="559"/>
      <c r="C119" s="559"/>
      <c r="D119" s="559"/>
      <c r="E119" s="559"/>
    </row>
    <row r="120" spans="1:7" ht="14.25" customHeight="1">
      <c r="A120" s="559"/>
      <c r="B120" s="559"/>
      <c r="C120" s="559"/>
      <c r="D120" s="559"/>
      <c r="E120" s="559"/>
    </row>
    <row r="121" spans="1:7" ht="14.25" customHeight="1">
      <c r="A121" s="559"/>
      <c r="B121" s="559"/>
      <c r="C121" s="559"/>
      <c r="D121" s="559"/>
      <c r="E121" s="559"/>
    </row>
    <row r="122" spans="1:7" ht="14.25" customHeight="1">
      <c r="A122" s="559"/>
      <c r="B122" s="559"/>
      <c r="C122" s="559"/>
      <c r="D122" s="559"/>
      <c r="E122" s="559"/>
    </row>
    <row r="123" spans="1:7" ht="14.25" customHeight="1">
      <c r="A123" s="559"/>
      <c r="B123" s="559"/>
      <c r="C123" s="559"/>
      <c r="D123" s="559"/>
      <c r="E123" s="559"/>
    </row>
    <row r="124" spans="1:7" ht="14.25" customHeight="1">
      <c r="A124" s="559"/>
      <c r="B124" s="559"/>
      <c r="C124" s="559"/>
      <c r="D124" s="559"/>
      <c r="E124" s="559"/>
    </row>
    <row r="125" spans="1:7" ht="14.25" customHeight="1">
      <c r="A125" s="561"/>
      <c r="B125" s="561"/>
      <c r="C125" s="561"/>
      <c r="D125" s="561"/>
      <c r="E125" s="561"/>
    </row>
    <row r="126" spans="1:7" ht="14.25" customHeight="1">
      <c r="A126" s="560"/>
      <c r="B126" s="560"/>
      <c r="C126" s="560"/>
      <c r="D126" s="560"/>
      <c r="E126" s="560"/>
    </row>
    <row r="127" spans="1:7" ht="14.25" customHeight="1">
      <c r="A127" s="560"/>
      <c r="B127" s="560"/>
      <c r="C127" s="560"/>
      <c r="D127" s="560"/>
      <c r="E127" s="560"/>
    </row>
    <row r="128" spans="1:7" ht="14.25" customHeight="1">
      <c r="A128" s="559"/>
      <c r="B128" s="559"/>
      <c r="C128" s="559"/>
      <c r="D128" s="559"/>
      <c r="E128" s="559"/>
    </row>
    <row r="129" spans="1:5" ht="14.25" customHeight="1">
      <c r="A129" s="560"/>
      <c r="B129" s="560"/>
      <c r="C129" s="560"/>
      <c r="D129" s="560"/>
      <c r="E129" s="560"/>
    </row>
    <row r="130" spans="1:5" ht="14.25" customHeight="1">
      <c r="A130" s="559"/>
      <c r="B130" s="559"/>
      <c r="C130" s="559"/>
      <c r="D130" s="559"/>
      <c r="E130" s="559"/>
    </row>
    <row r="131" spans="1:5" ht="14.25" customHeight="1">
      <c r="A131" s="560"/>
      <c r="B131" s="560"/>
      <c r="C131" s="560"/>
      <c r="D131" s="560"/>
      <c r="E131" s="560"/>
    </row>
    <row r="132" spans="1:5" ht="14.25" customHeight="1">
      <c r="A132" s="559"/>
      <c r="B132" s="559"/>
      <c r="C132" s="559"/>
      <c r="D132" s="559"/>
      <c r="E132" s="559"/>
    </row>
    <row r="133" spans="1:5" ht="14.25" customHeight="1">
      <c r="A133" s="559"/>
      <c r="B133" s="559"/>
      <c r="C133" s="559"/>
      <c r="D133" s="559"/>
      <c r="E133" s="559"/>
    </row>
    <row r="134" spans="1:5" ht="14.25" customHeight="1">
      <c r="A134" s="559"/>
      <c r="B134" s="559"/>
      <c r="C134" s="559"/>
      <c r="D134" s="559"/>
      <c r="E134" s="559"/>
    </row>
    <row r="135" spans="1:5" ht="14.25" customHeight="1">
      <c r="A135" s="559"/>
      <c r="B135" s="559"/>
      <c r="C135" s="559"/>
      <c r="D135" s="559"/>
      <c r="E135" s="559"/>
    </row>
    <row r="136" spans="1:5" ht="14.25" customHeight="1">
      <c r="A136" s="559"/>
      <c r="B136" s="559"/>
      <c r="C136" s="559"/>
      <c r="D136" s="559"/>
      <c r="E136" s="559"/>
    </row>
    <row r="137" spans="1:5" ht="14.25" customHeight="1">
      <c r="A137" s="559"/>
      <c r="B137" s="559"/>
      <c r="C137" s="559"/>
      <c r="D137" s="559"/>
      <c r="E137" s="559"/>
    </row>
    <row r="138" spans="1:5" ht="14.25" customHeight="1">
      <c r="A138" s="562"/>
      <c r="B138" s="562"/>
      <c r="C138" s="562"/>
      <c r="D138" s="562"/>
      <c r="E138" s="562"/>
    </row>
    <row r="139" spans="1:5" ht="14.25" customHeight="1">
      <c r="A139" s="562"/>
      <c r="B139" s="562"/>
      <c r="C139" s="562"/>
      <c r="D139" s="562"/>
      <c r="E139" s="562"/>
    </row>
    <row r="140" spans="1:5" ht="14.25" customHeight="1">
      <c r="A140" s="547"/>
      <c r="B140" s="547"/>
      <c r="C140" s="547"/>
      <c r="D140" s="557"/>
      <c r="E140" s="557"/>
    </row>
    <row r="141" spans="1:5" ht="14.25" customHeight="1">
      <c r="A141" s="559"/>
      <c r="B141" s="559"/>
      <c r="C141" s="559"/>
      <c r="D141" s="559"/>
      <c r="E141" s="559"/>
    </row>
    <row r="142" spans="1:5" ht="14.25" customHeight="1">
      <c r="A142" s="559"/>
      <c r="B142" s="559"/>
      <c r="C142" s="559"/>
      <c r="D142" s="559"/>
      <c r="E142" s="559"/>
    </row>
    <row r="143" spans="1:5" ht="14.25" customHeight="1">
      <c r="A143" s="559"/>
      <c r="B143" s="559"/>
      <c r="C143" s="559"/>
      <c r="D143" s="559"/>
      <c r="E143" s="559"/>
    </row>
    <row r="144" spans="1:5" ht="14.25" customHeight="1">
      <c r="A144" s="559"/>
      <c r="B144" s="559"/>
      <c r="C144" s="559"/>
      <c r="D144" s="559"/>
      <c r="E144" s="559"/>
    </row>
    <row r="145" spans="1:5" ht="14.25" customHeight="1">
      <c r="A145" s="559"/>
      <c r="B145" s="559"/>
      <c r="C145" s="559"/>
      <c r="D145" s="559"/>
      <c r="E145" s="559"/>
    </row>
    <row r="146" spans="1:5" ht="14.25" customHeight="1">
      <c r="A146" s="559"/>
      <c r="B146" s="559"/>
      <c r="C146" s="559"/>
      <c r="D146" s="559"/>
      <c r="E146" s="559"/>
    </row>
    <row r="147" spans="1:5" ht="14.25" customHeight="1">
      <c r="A147" s="559"/>
      <c r="B147" s="559"/>
      <c r="C147" s="559"/>
      <c r="D147" s="559"/>
      <c r="E147" s="559"/>
    </row>
    <row r="148" spans="1:5" ht="14.25" customHeight="1">
      <c r="A148" s="559"/>
      <c r="B148" s="559"/>
      <c r="C148" s="559"/>
      <c r="D148" s="559"/>
      <c r="E148" s="559"/>
    </row>
    <row r="149" spans="1:5" ht="14.25" customHeight="1">
      <c r="A149" s="547"/>
      <c r="B149" s="547"/>
      <c r="C149" s="547"/>
      <c r="D149" s="557"/>
      <c r="E149" s="557"/>
    </row>
    <row r="150" spans="1:5" ht="14.25" customHeight="1">
      <c r="A150" s="559"/>
      <c r="B150" s="559"/>
      <c r="C150" s="559"/>
      <c r="D150" s="559"/>
      <c r="E150" s="559"/>
    </row>
    <row r="151" spans="1:5" ht="12" customHeight="1">
      <c r="A151" s="559"/>
      <c r="B151" s="559"/>
      <c r="C151" s="559"/>
      <c r="D151" s="559"/>
      <c r="E151" s="559"/>
    </row>
    <row r="152" spans="1:5" ht="12" customHeight="1">
      <c r="A152" s="559"/>
      <c r="B152" s="559"/>
      <c r="C152" s="559"/>
      <c r="D152" s="559"/>
      <c r="E152" s="559"/>
    </row>
    <row r="153" spans="1:5" ht="12" customHeight="1">
      <c r="A153" s="559"/>
      <c r="B153" s="559"/>
      <c r="C153" s="559"/>
      <c r="D153" s="559"/>
      <c r="E153" s="559"/>
    </row>
    <row r="154" spans="1:5" ht="12" customHeight="1">
      <c r="A154" s="559"/>
      <c r="B154" s="559"/>
      <c r="C154" s="559"/>
      <c r="D154" s="559"/>
      <c r="E154" s="559"/>
    </row>
    <row r="155" spans="1:5" ht="12" customHeight="1">
      <c r="A155" s="559"/>
      <c r="B155" s="559"/>
      <c r="C155" s="559"/>
      <c r="D155" s="559"/>
      <c r="E155" s="559"/>
    </row>
    <row r="156" spans="1:5" ht="12" customHeight="1">
      <c r="A156" s="559"/>
      <c r="B156" s="559"/>
      <c r="C156" s="559"/>
      <c r="D156" s="559"/>
      <c r="E156" s="559"/>
    </row>
    <row r="157" spans="1:5" ht="12" customHeight="1">
      <c r="A157" s="559"/>
      <c r="B157" s="559"/>
      <c r="C157" s="559"/>
      <c r="D157" s="559"/>
      <c r="E157" s="559"/>
    </row>
    <row r="158" spans="1:5" ht="12" customHeight="1">
      <c r="A158" s="559"/>
      <c r="B158" s="559"/>
      <c r="C158" s="559"/>
      <c r="D158" s="559"/>
      <c r="E158" s="559"/>
    </row>
    <row r="159" spans="1:5" ht="12.75" customHeight="1">
      <c r="A159" s="559"/>
      <c r="B159" s="559"/>
      <c r="C159" s="559"/>
      <c r="D159" s="559"/>
      <c r="E159" s="559"/>
    </row>
    <row r="160" spans="1:5" ht="12" hidden="1" customHeight="1">
      <c r="A160" s="562"/>
      <c r="B160" s="562"/>
      <c r="C160" s="562"/>
      <c r="D160" s="562"/>
      <c r="E160" s="562"/>
    </row>
    <row r="161" spans="1:9">
      <c r="A161" s="563"/>
      <c r="B161" s="563"/>
      <c r="C161" s="563"/>
      <c r="D161" s="563"/>
      <c r="E161" s="563"/>
    </row>
    <row r="162" spans="1:9">
      <c r="A162" s="563"/>
      <c r="B162" s="563"/>
      <c r="C162" s="563"/>
      <c r="D162" s="563"/>
      <c r="E162" s="563"/>
    </row>
    <row r="163" spans="1:9" s="563" customFormat="1" ht="15.75" customHeight="1"/>
    <row r="164" spans="1:9" s="563" customFormat="1" ht="11.45" customHeight="1"/>
    <row r="165" spans="1:9" s="563" customFormat="1" ht="13.5" customHeight="1"/>
    <row r="166" spans="1:9" s="563" customFormat="1" ht="14.45" customHeight="1">
      <c r="A166" s="521"/>
      <c r="B166" s="521"/>
      <c r="C166" s="521"/>
      <c r="D166" s="521"/>
      <c r="E166" s="521"/>
    </row>
    <row r="167" spans="1:9" s="563" customFormat="1">
      <c r="A167" s="521"/>
      <c r="B167" s="521"/>
      <c r="C167" s="521"/>
      <c r="D167" s="521"/>
      <c r="E167" s="521"/>
      <c r="F167" s="564"/>
      <c r="G167" s="564"/>
      <c r="H167" s="564"/>
      <c r="I167" s="564"/>
    </row>
  </sheetData>
  <mergeCells count="6">
    <mergeCell ref="D30:E30"/>
    <mergeCell ref="A9:E9"/>
    <mergeCell ref="A11:D11"/>
    <mergeCell ref="D27:E27"/>
    <mergeCell ref="D28:E28"/>
    <mergeCell ref="D29:E2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47" workbookViewId="0">
      <selection activeCell="Q12" sqref="Q12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599"/>
      <c r="F17" s="599"/>
      <c r="G17" s="599"/>
      <c r="H17" s="599"/>
      <c r="I17" s="599"/>
      <c r="J17" s="599"/>
      <c r="K17" s="599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/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>
      <c r="A23" s="568" t="s">
        <v>229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/>
      <c r="L23" s="13"/>
      <c r="M23" s="96"/>
    </row>
    <row r="24" spans="1:18">
      <c r="F24" s="1"/>
      <c r="G24" s="17" t="s">
        <v>21</v>
      </c>
      <c r="H24" s="18" t="s">
        <v>224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/>
      <c r="J25" s="343"/>
      <c r="K25" s="344"/>
      <c r="L25" s="344"/>
      <c r="M25" s="96"/>
    </row>
    <row r="26" spans="1:18">
      <c r="A26" s="585" t="s">
        <v>225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439530</v>
      </c>
      <c r="J30" s="351">
        <f>SUM(J31+J42+J61+J82+J89+J109+J135+J154+J164)</f>
        <v>439530</v>
      </c>
      <c r="K30" s="352">
        <f>SUM(K31+K42+K61+K82+K89+K109+K135+K154+K164)</f>
        <v>438382.97</v>
      </c>
      <c r="L30" s="351">
        <f>SUM(L31+L42+L61+L82+L89+L109+L135+L154+L164)</f>
        <v>438382.97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312230</v>
      </c>
      <c r="J31" s="351">
        <f>SUM(J32+J38)</f>
        <v>312230</v>
      </c>
      <c r="K31" s="353">
        <f>SUM(K32+K38)</f>
        <v>312230</v>
      </c>
      <c r="L31" s="354">
        <f>SUM(L32+L38)</f>
        <v>312230</v>
      </c>
    </row>
    <row r="32" spans="1:18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307830</v>
      </c>
      <c r="J32" s="351">
        <f>SUM(J33)</f>
        <v>307830</v>
      </c>
      <c r="K32" s="352">
        <f>SUM(K33)</f>
        <v>307830</v>
      </c>
      <c r="L32" s="351">
        <f>SUM(L33)</f>
        <v>307830</v>
      </c>
      <c r="Q32"/>
    </row>
    <row r="33" spans="1:18" ht="15.75" customHeight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307830</v>
      </c>
      <c r="J33" s="351">
        <f t="shared" ref="J33:L34" si="0">SUM(J34)</f>
        <v>307830</v>
      </c>
      <c r="K33" s="351">
        <f t="shared" si="0"/>
        <v>307830</v>
      </c>
      <c r="L33" s="351">
        <f t="shared" si="0"/>
        <v>307830</v>
      </c>
      <c r="Q33" s="355"/>
    </row>
    <row r="34" spans="1:18" ht="15.75" customHeight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307830</v>
      </c>
      <c r="J34" s="352">
        <f t="shared" si="0"/>
        <v>307830</v>
      </c>
      <c r="K34" s="352">
        <f t="shared" si="0"/>
        <v>307830</v>
      </c>
      <c r="L34" s="352">
        <f t="shared" si="0"/>
        <v>307830</v>
      </c>
      <c r="Q34" s="355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307830</v>
      </c>
      <c r="J35" s="357">
        <v>307830</v>
      </c>
      <c r="K35" s="357">
        <v>307830</v>
      </c>
      <c r="L35" s="357">
        <v>307830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customHeight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4400</v>
      </c>
      <c r="J38" s="351">
        <f t="shared" si="1"/>
        <v>4400</v>
      </c>
      <c r="K38" s="352">
        <f t="shared" si="1"/>
        <v>4400</v>
      </c>
      <c r="L38" s="351">
        <f t="shared" si="1"/>
        <v>4400</v>
      </c>
      <c r="Q38" s="355"/>
    </row>
    <row r="39" spans="1:18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4400</v>
      </c>
      <c r="J39" s="351">
        <f t="shared" si="1"/>
        <v>4400</v>
      </c>
      <c r="K39" s="351">
        <f t="shared" si="1"/>
        <v>4400</v>
      </c>
      <c r="L39" s="351">
        <f t="shared" si="1"/>
        <v>4400</v>
      </c>
      <c r="Q39"/>
    </row>
    <row r="40" spans="1:18" ht="15.75" customHeight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4400</v>
      </c>
      <c r="J40" s="351">
        <f t="shared" si="1"/>
        <v>4400</v>
      </c>
      <c r="K40" s="351">
        <f t="shared" si="1"/>
        <v>4400</v>
      </c>
      <c r="L40" s="351">
        <f t="shared" si="1"/>
        <v>4400</v>
      </c>
      <c r="Q40" s="355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4400</v>
      </c>
      <c r="J41" s="357">
        <v>4400</v>
      </c>
      <c r="K41" s="357">
        <v>4400</v>
      </c>
      <c r="L41" s="357">
        <v>4400</v>
      </c>
      <c r="Q41" s="355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86480</v>
      </c>
      <c r="J42" s="360">
        <f t="shared" si="2"/>
        <v>86480</v>
      </c>
      <c r="K42" s="359">
        <f t="shared" si="2"/>
        <v>85338.81</v>
      </c>
      <c r="L42" s="359">
        <f t="shared" si="2"/>
        <v>85338.81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86480</v>
      </c>
      <c r="J43" s="352">
        <f t="shared" si="2"/>
        <v>86480</v>
      </c>
      <c r="K43" s="351">
        <f t="shared" si="2"/>
        <v>85338.81</v>
      </c>
      <c r="L43" s="352">
        <f t="shared" si="2"/>
        <v>85338.81</v>
      </c>
      <c r="Q43"/>
      <c r="R43" s="355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86480</v>
      </c>
      <c r="J44" s="352">
        <f t="shared" si="2"/>
        <v>86480</v>
      </c>
      <c r="K44" s="354">
        <f t="shared" si="2"/>
        <v>85338.81</v>
      </c>
      <c r="L44" s="354">
        <f t="shared" si="2"/>
        <v>85338.81</v>
      </c>
      <c r="Q44" s="355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86480</v>
      </c>
      <c r="J45" s="361">
        <f>SUM(J46:J60)</f>
        <v>86480</v>
      </c>
      <c r="K45" s="362">
        <f>SUM(K46:K60)</f>
        <v>85338.81</v>
      </c>
      <c r="L45" s="362">
        <f>SUM(L46:L60)</f>
        <v>85338.81</v>
      </c>
      <c r="Q45" s="355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1600</v>
      </c>
      <c r="J46" s="357">
        <v>1600</v>
      </c>
      <c r="K46" s="357">
        <v>1325.52</v>
      </c>
      <c r="L46" s="357">
        <v>1325.52</v>
      </c>
      <c r="Q46" s="355"/>
      <c r="R46"/>
    </row>
    <row r="47" spans="1:18" ht="25.5" customHeight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100</v>
      </c>
      <c r="J47" s="357">
        <v>100</v>
      </c>
      <c r="K47" s="357">
        <v>81.56</v>
      </c>
      <c r="L47" s="357">
        <v>81.56</v>
      </c>
      <c r="Q47" s="355"/>
      <c r="R47"/>
    </row>
    <row r="48" spans="1:18" ht="25.5" customHeight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1300</v>
      </c>
      <c r="J48" s="357">
        <v>1300</v>
      </c>
      <c r="K48" s="357">
        <v>1032.99</v>
      </c>
      <c r="L48" s="357">
        <v>1032.99</v>
      </c>
      <c r="Q48" s="355"/>
      <c r="R48"/>
    </row>
    <row r="49" spans="1:18" ht="25.5" customHeight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2400</v>
      </c>
      <c r="J49" s="357">
        <v>2400</v>
      </c>
      <c r="K49" s="357">
        <v>2159.16</v>
      </c>
      <c r="L49" s="357">
        <v>2159.16</v>
      </c>
      <c r="Q49" s="355"/>
      <c r="R49"/>
    </row>
    <row r="50" spans="1:18" ht="25.5" customHeight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480</v>
      </c>
      <c r="J50" s="357">
        <v>480</v>
      </c>
      <c r="K50" s="357">
        <v>384.98</v>
      </c>
      <c r="L50" s="357">
        <v>384.98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5400</v>
      </c>
      <c r="J54" s="357">
        <v>5400</v>
      </c>
      <c r="K54" s="357">
        <v>5398.31</v>
      </c>
      <c r="L54" s="357">
        <v>5398.31</v>
      </c>
      <c r="Q54" s="355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0</v>
      </c>
      <c r="J55" s="357">
        <v>0</v>
      </c>
      <c r="K55" s="357">
        <v>0</v>
      </c>
      <c r="L55" s="357">
        <v>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customHeight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58500</v>
      </c>
      <c r="J57" s="357">
        <v>58500</v>
      </c>
      <c r="K57" s="357">
        <v>58500</v>
      </c>
      <c r="L57" s="357">
        <v>58500</v>
      </c>
      <c r="Q57" s="355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1300</v>
      </c>
      <c r="J58" s="357">
        <v>1300</v>
      </c>
      <c r="K58" s="357">
        <v>1174.9000000000001</v>
      </c>
      <c r="L58" s="357">
        <v>1174.9000000000001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15400</v>
      </c>
      <c r="J60" s="357">
        <v>15400</v>
      </c>
      <c r="K60" s="357">
        <v>15281.39</v>
      </c>
      <c r="L60" s="357">
        <v>15281.39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40820</v>
      </c>
      <c r="J135" s="364">
        <f>SUM(J136+J141+J149)</f>
        <v>40820</v>
      </c>
      <c r="K135" s="352">
        <f>SUM(K136+K141+K149)</f>
        <v>40814.160000000003</v>
      </c>
      <c r="L135" s="351">
        <f>SUM(L136+L141+L149)</f>
        <v>40814.160000000003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customHeight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27820</v>
      </c>
      <c r="J141" s="366">
        <f t="shared" si="14"/>
        <v>27820</v>
      </c>
      <c r="K141" s="353">
        <f t="shared" si="14"/>
        <v>27814.16</v>
      </c>
      <c r="L141" s="354">
        <f t="shared" si="14"/>
        <v>27814.16</v>
      </c>
    </row>
    <row r="142" spans="1:12" ht="25.5" customHeight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27820</v>
      </c>
      <c r="J142" s="364">
        <f t="shared" si="14"/>
        <v>27820</v>
      </c>
      <c r="K142" s="352">
        <f t="shared" si="14"/>
        <v>27814.16</v>
      </c>
      <c r="L142" s="351">
        <f t="shared" si="14"/>
        <v>27814.16</v>
      </c>
    </row>
    <row r="143" spans="1:12" ht="25.5" customHeight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27820</v>
      </c>
      <c r="J143" s="364">
        <f>SUM(J144:J145)</f>
        <v>27820</v>
      </c>
      <c r="K143" s="352">
        <f>SUM(K144:K145)</f>
        <v>27814.16</v>
      </c>
      <c r="L143" s="351">
        <f>SUM(L144:L145)</f>
        <v>27814.16</v>
      </c>
    </row>
    <row r="144" spans="1:12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27820</v>
      </c>
      <c r="J144" s="357">
        <v>27820</v>
      </c>
      <c r="K144" s="357">
        <v>27814.16</v>
      </c>
      <c r="L144" s="357">
        <v>27814.16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13000</v>
      </c>
      <c r="J149" s="364">
        <f t="shared" si="15"/>
        <v>13000</v>
      </c>
      <c r="K149" s="352">
        <f t="shared" si="15"/>
        <v>13000</v>
      </c>
      <c r="L149" s="351">
        <f t="shared" si="15"/>
        <v>13000</v>
      </c>
    </row>
    <row r="150" spans="1:12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13000</v>
      </c>
      <c r="J150" s="370">
        <f t="shared" si="15"/>
        <v>13000</v>
      </c>
      <c r="K150" s="362">
        <f t="shared" si="15"/>
        <v>13000</v>
      </c>
      <c r="L150" s="361">
        <f t="shared" si="15"/>
        <v>13000</v>
      </c>
    </row>
    <row r="151" spans="1:12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13000</v>
      </c>
      <c r="J151" s="364">
        <f>SUM(J152:J153)</f>
        <v>13000</v>
      </c>
      <c r="K151" s="352">
        <f>SUM(K152:K153)</f>
        <v>13000</v>
      </c>
      <c r="L151" s="351">
        <f>SUM(L152:L153)</f>
        <v>13000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13000</v>
      </c>
      <c r="J152" s="374">
        <v>13000</v>
      </c>
      <c r="K152" s="374">
        <v>13000</v>
      </c>
      <c r="L152" s="374">
        <v>13000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6000</v>
      </c>
      <c r="J180" s="364">
        <f>SUM(J181+J234+J299)</f>
        <v>6000</v>
      </c>
      <c r="K180" s="352">
        <f>SUM(K181+K234+K299)</f>
        <v>5947.05</v>
      </c>
      <c r="L180" s="351">
        <f>SUM(L181+L234+L299)</f>
        <v>5947.05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6000</v>
      </c>
      <c r="J181" s="359">
        <f>SUM(J182+J205+J212+J224+J228)</f>
        <v>6000</v>
      </c>
      <c r="K181" s="359">
        <f>SUM(K182+K205+K212+K224+K228)</f>
        <v>5947.05</v>
      </c>
      <c r="L181" s="359">
        <f>SUM(L182+L205+L212+L224+L228)</f>
        <v>5947.05</v>
      </c>
    </row>
    <row r="182" spans="1:12" ht="25.5" customHeight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6000</v>
      </c>
      <c r="J182" s="364">
        <f>SUM(J183+J186+J191+J197+J202)</f>
        <v>6000</v>
      </c>
      <c r="K182" s="352">
        <f>SUM(K183+K186+K191+K197+K202)</f>
        <v>5947.05</v>
      </c>
      <c r="L182" s="351">
        <f>SUM(L183+L186+L191+L197+L202)</f>
        <v>5947.05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6000</v>
      </c>
      <c r="J191" s="364">
        <f>J192</f>
        <v>6000</v>
      </c>
      <c r="K191" s="352">
        <f>K192</f>
        <v>5947.05</v>
      </c>
      <c r="L191" s="351">
        <f>L192</f>
        <v>5947.05</v>
      </c>
    </row>
    <row r="192" spans="1:12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6000</v>
      </c>
      <c r="J192" s="351">
        <f>SUM(J193:J196)</f>
        <v>6000</v>
      </c>
      <c r="K192" s="351">
        <f>SUM(K193:K196)</f>
        <v>5947.05</v>
      </c>
      <c r="L192" s="351">
        <f>SUM(L193:L196)</f>
        <v>5947.05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5200</v>
      </c>
      <c r="J194" s="358">
        <v>5200</v>
      </c>
      <c r="K194" s="358">
        <v>5185.96</v>
      </c>
      <c r="L194" s="358">
        <v>5185.96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customHeight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800</v>
      </c>
      <c r="J196" s="380">
        <v>800</v>
      </c>
      <c r="K196" s="358">
        <v>761.09</v>
      </c>
      <c r="L196" s="358">
        <v>761.09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445530</v>
      </c>
      <c r="J364" s="367">
        <f>SUM(J30+J180)</f>
        <v>445530</v>
      </c>
      <c r="K364" s="367">
        <f>SUM(K30+K180)</f>
        <v>444330.01999999996</v>
      </c>
      <c r="L364" s="367">
        <f>SUM(L30+L180)</f>
        <v>444330.01999999996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3" workbookViewId="0">
      <selection activeCell="Q10" sqref="Q10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6" t="s">
        <v>10</v>
      </c>
      <c r="F17" s="616"/>
      <c r="G17" s="616"/>
      <c r="H17" s="616"/>
      <c r="I17" s="616"/>
      <c r="J17" s="616"/>
      <c r="K17" s="61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15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57.95" customHeight="1">
      <c r="A23" s="568" t="s">
        <v>18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224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 t="s">
        <v>24</v>
      </c>
      <c r="J25" s="343" t="s">
        <v>25</v>
      </c>
      <c r="K25" s="344" t="s">
        <v>26</v>
      </c>
      <c r="L25" s="344" t="s">
        <v>26</v>
      </c>
      <c r="M25" s="96"/>
    </row>
    <row r="26" spans="1:18">
      <c r="A26" s="585" t="s">
        <v>225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403110</v>
      </c>
      <c r="J30" s="351">
        <f>SUM(J31+J42+J61+J82+J89+J109+J135+J154+J164)</f>
        <v>403110</v>
      </c>
      <c r="K30" s="352">
        <f>SUM(K31+K42+K61+K82+K89+K109+K135+K154+K164)</f>
        <v>401968.81</v>
      </c>
      <c r="L30" s="351">
        <f>SUM(L31+L42+L61+L82+L89+L109+L135+L154+L164)</f>
        <v>401968.81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312230</v>
      </c>
      <c r="J31" s="351">
        <f>SUM(J32+J38)</f>
        <v>312230</v>
      </c>
      <c r="K31" s="353">
        <f>SUM(K32+K38)</f>
        <v>312230</v>
      </c>
      <c r="L31" s="354">
        <f>SUM(L32+L38)</f>
        <v>312230</v>
      </c>
    </row>
    <row r="32" spans="1:18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307830</v>
      </c>
      <c r="J32" s="351">
        <f>SUM(J33)</f>
        <v>307830</v>
      </c>
      <c r="K32" s="352">
        <f>SUM(K33)</f>
        <v>307830</v>
      </c>
      <c r="L32" s="351">
        <f>SUM(L33)</f>
        <v>307830</v>
      </c>
      <c r="Q32"/>
    </row>
    <row r="33" spans="1:18" ht="15.75" customHeight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307830</v>
      </c>
      <c r="J33" s="351">
        <f t="shared" ref="J33:L34" si="0">SUM(J34)</f>
        <v>307830</v>
      </c>
      <c r="K33" s="351">
        <f t="shared" si="0"/>
        <v>307830</v>
      </c>
      <c r="L33" s="351">
        <f t="shared" si="0"/>
        <v>307830</v>
      </c>
      <c r="Q33" s="355"/>
    </row>
    <row r="34" spans="1:18" ht="15.75" customHeight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307830</v>
      </c>
      <c r="J34" s="352">
        <f t="shared" si="0"/>
        <v>307830</v>
      </c>
      <c r="K34" s="352">
        <f t="shared" si="0"/>
        <v>307830</v>
      </c>
      <c r="L34" s="352">
        <f t="shared" si="0"/>
        <v>307830</v>
      </c>
      <c r="Q34" s="355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307830</v>
      </c>
      <c r="J35" s="357">
        <v>307830</v>
      </c>
      <c r="K35" s="357">
        <v>307830</v>
      </c>
      <c r="L35" s="357">
        <v>307830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customHeight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4400</v>
      </c>
      <c r="J38" s="351">
        <f t="shared" si="1"/>
        <v>4400</v>
      </c>
      <c r="K38" s="352">
        <f t="shared" si="1"/>
        <v>4400</v>
      </c>
      <c r="L38" s="351">
        <f t="shared" si="1"/>
        <v>4400</v>
      </c>
      <c r="Q38" s="355"/>
    </row>
    <row r="39" spans="1:18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4400</v>
      </c>
      <c r="J39" s="351">
        <f t="shared" si="1"/>
        <v>4400</v>
      </c>
      <c r="K39" s="351">
        <f t="shared" si="1"/>
        <v>4400</v>
      </c>
      <c r="L39" s="351">
        <f t="shared" si="1"/>
        <v>4400</v>
      </c>
      <c r="Q39"/>
    </row>
    <row r="40" spans="1:18" ht="15.75" customHeight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4400</v>
      </c>
      <c r="J40" s="351">
        <f t="shared" si="1"/>
        <v>4400</v>
      </c>
      <c r="K40" s="351">
        <f t="shared" si="1"/>
        <v>4400</v>
      </c>
      <c r="L40" s="351">
        <f t="shared" si="1"/>
        <v>4400</v>
      </c>
      <c r="Q40" s="355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4400</v>
      </c>
      <c r="J41" s="357">
        <v>4400</v>
      </c>
      <c r="K41" s="357">
        <v>4400</v>
      </c>
      <c r="L41" s="357">
        <v>4400</v>
      </c>
      <c r="Q41" s="355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77880</v>
      </c>
      <c r="J42" s="360">
        <f t="shared" si="2"/>
        <v>77880</v>
      </c>
      <c r="K42" s="359">
        <f t="shared" si="2"/>
        <v>76738.81</v>
      </c>
      <c r="L42" s="359">
        <f t="shared" si="2"/>
        <v>76738.81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77880</v>
      </c>
      <c r="J43" s="352">
        <f t="shared" si="2"/>
        <v>77880</v>
      </c>
      <c r="K43" s="351">
        <f t="shared" si="2"/>
        <v>76738.81</v>
      </c>
      <c r="L43" s="352">
        <f t="shared" si="2"/>
        <v>76738.81</v>
      </c>
      <c r="Q43"/>
      <c r="R43" s="355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77880</v>
      </c>
      <c r="J44" s="352">
        <f t="shared" si="2"/>
        <v>77880</v>
      </c>
      <c r="K44" s="354">
        <f t="shared" si="2"/>
        <v>76738.81</v>
      </c>
      <c r="L44" s="354">
        <f t="shared" si="2"/>
        <v>76738.81</v>
      </c>
      <c r="Q44" s="355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77880</v>
      </c>
      <c r="J45" s="361">
        <f>SUM(J46:J60)</f>
        <v>77880</v>
      </c>
      <c r="K45" s="362">
        <f>SUM(K46:K60)</f>
        <v>76738.81</v>
      </c>
      <c r="L45" s="362">
        <f>SUM(L46:L60)</f>
        <v>76738.81</v>
      </c>
      <c r="Q45" s="355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1600</v>
      </c>
      <c r="J46" s="357">
        <v>1600</v>
      </c>
      <c r="K46" s="357">
        <v>1325.52</v>
      </c>
      <c r="L46" s="357">
        <v>1325.52</v>
      </c>
      <c r="Q46" s="355"/>
      <c r="R46"/>
    </row>
    <row r="47" spans="1:18" ht="25.5" customHeight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100</v>
      </c>
      <c r="J47" s="357">
        <v>100</v>
      </c>
      <c r="K47" s="357">
        <v>81.56</v>
      </c>
      <c r="L47" s="357">
        <v>81.56</v>
      </c>
      <c r="Q47" s="355"/>
      <c r="R47"/>
    </row>
    <row r="48" spans="1:18" ht="25.5" customHeight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1300</v>
      </c>
      <c r="J48" s="357">
        <v>1300</v>
      </c>
      <c r="K48" s="357">
        <v>1032.99</v>
      </c>
      <c r="L48" s="357">
        <v>1032.99</v>
      </c>
      <c r="Q48" s="355"/>
      <c r="R48"/>
    </row>
    <row r="49" spans="1:18" ht="25.5" customHeight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2400</v>
      </c>
      <c r="J49" s="357">
        <v>2400</v>
      </c>
      <c r="K49" s="357">
        <v>2159.16</v>
      </c>
      <c r="L49" s="357">
        <v>2159.16</v>
      </c>
      <c r="Q49" s="355"/>
      <c r="R49"/>
    </row>
    <row r="50" spans="1:18" ht="25.5" customHeight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480</v>
      </c>
      <c r="J50" s="357">
        <v>480</v>
      </c>
      <c r="K50" s="357">
        <v>384.98</v>
      </c>
      <c r="L50" s="357">
        <v>384.98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2400</v>
      </c>
      <c r="J54" s="357">
        <v>2400</v>
      </c>
      <c r="K54" s="357">
        <v>2398.31</v>
      </c>
      <c r="L54" s="357">
        <v>2398.31</v>
      </c>
      <c r="Q54" s="355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0</v>
      </c>
      <c r="J55" s="357">
        <v>0</v>
      </c>
      <c r="K55" s="357">
        <v>0</v>
      </c>
      <c r="L55" s="357">
        <v>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customHeight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58500</v>
      </c>
      <c r="J57" s="357">
        <v>58500</v>
      </c>
      <c r="K57" s="357">
        <v>58500</v>
      </c>
      <c r="L57" s="357">
        <v>58500</v>
      </c>
      <c r="Q57" s="355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1300</v>
      </c>
      <c r="J58" s="357">
        <v>1300</v>
      </c>
      <c r="K58" s="357">
        <v>1174.9000000000001</v>
      </c>
      <c r="L58" s="357">
        <v>1174.9000000000001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9800</v>
      </c>
      <c r="J60" s="357">
        <v>9800</v>
      </c>
      <c r="K60" s="357">
        <v>9681.39</v>
      </c>
      <c r="L60" s="357">
        <v>9681.39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13000</v>
      </c>
      <c r="J135" s="364">
        <f>SUM(J136+J141+J149)</f>
        <v>13000</v>
      </c>
      <c r="K135" s="352">
        <f>SUM(K136+K141+K149)</f>
        <v>13000</v>
      </c>
      <c r="L135" s="351">
        <f>SUM(L136+L141+L149)</f>
        <v>13000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0</v>
      </c>
      <c r="J141" s="366">
        <f t="shared" si="14"/>
        <v>0</v>
      </c>
      <c r="K141" s="353">
        <f t="shared" si="14"/>
        <v>0</v>
      </c>
      <c r="L141" s="354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0</v>
      </c>
      <c r="J142" s="364">
        <f t="shared" si="14"/>
        <v>0</v>
      </c>
      <c r="K142" s="352">
        <f t="shared" si="14"/>
        <v>0</v>
      </c>
      <c r="L142" s="351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0</v>
      </c>
      <c r="J143" s="364">
        <f>SUM(J144:J145)</f>
        <v>0</v>
      </c>
      <c r="K143" s="352">
        <f>SUM(K144:K145)</f>
        <v>0</v>
      </c>
      <c r="L143" s="351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0</v>
      </c>
      <c r="J144" s="357">
        <v>0</v>
      </c>
      <c r="K144" s="357">
        <v>0</v>
      </c>
      <c r="L144" s="357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13000</v>
      </c>
      <c r="J149" s="364">
        <f t="shared" si="15"/>
        <v>13000</v>
      </c>
      <c r="K149" s="352">
        <f t="shared" si="15"/>
        <v>13000</v>
      </c>
      <c r="L149" s="351">
        <f t="shared" si="15"/>
        <v>13000</v>
      </c>
    </row>
    <row r="150" spans="1:12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13000</v>
      </c>
      <c r="J150" s="370">
        <f t="shared" si="15"/>
        <v>13000</v>
      </c>
      <c r="K150" s="362">
        <f t="shared" si="15"/>
        <v>13000</v>
      </c>
      <c r="L150" s="361">
        <f t="shared" si="15"/>
        <v>13000</v>
      </c>
    </row>
    <row r="151" spans="1:12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13000</v>
      </c>
      <c r="J151" s="364">
        <f>SUM(J152:J153)</f>
        <v>13000</v>
      </c>
      <c r="K151" s="352">
        <f>SUM(K152:K153)</f>
        <v>13000</v>
      </c>
      <c r="L151" s="351">
        <f>SUM(L152:L153)</f>
        <v>13000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13000</v>
      </c>
      <c r="J152" s="374">
        <v>13000</v>
      </c>
      <c r="K152" s="374">
        <v>13000</v>
      </c>
      <c r="L152" s="374">
        <v>13000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4100</v>
      </c>
      <c r="J180" s="364">
        <f>SUM(J181+J234+J299)</f>
        <v>4100</v>
      </c>
      <c r="K180" s="352">
        <f>SUM(K181+K234+K299)</f>
        <v>4047.06</v>
      </c>
      <c r="L180" s="351">
        <f>SUM(L181+L234+L299)</f>
        <v>4047.06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4100</v>
      </c>
      <c r="J181" s="359">
        <f>SUM(J182+J205+J212+J224+J228)</f>
        <v>4100</v>
      </c>
      <c r="K181" s="359">
        <f>SUM(K182+K205+K212+K224+K228)</f>
        <v>4047.06</v>
      </c>
      <c r="L181" s="359">
        <f>SUM(L182+L205+L212+L224+L228)</f>
        <v>4047.06</v>
      </c>
    </row>
    <row r="182" spans="1:12" ht="25.5" customHeight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4100</v>
      </c>
      <c r="J182" s="364">
        <f>SUM(J183+J186+J191+J197+J202)</f>
        <v>4100</v>
      </c>
      <c r="K182" s="352">
        <f>SUM(K183+K186+K191+K197+K202)</f>
        <v>4047.06</v>
      </c>
      <c r="L182" s="351">
        <f>SUM(L183+L186+L191+L197+L202)</f>
        <v>4047.06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4100</v>
      </c>
      <c r="J191" s="364">
        <f>J192</f>
        <v>4100</v>
      </c>
      <c r="K191" s="352">
        <f>K192</f>
        <v>4047.06</v>
      </c>
      <c r="L191" s="351">
        <f>L192</f>
        <v>4047.06</v>
      </c>
    </row>
    <row r="192" spans="1:12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4100</v>
      </c>
      <c r="J192" s="351">
        <f>SUM(J193:J196)</f>
        <v>4100</v>
      </c>
      <c r="K192" s="351">
        <f>SUM(K193:K196)</f>
        <v>4047.06</v>
      </c>
      <c r="L192" s="351">
        <f>SUM(L193:L196)</f>
        <v>4047.06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3300</v>
      </c>
      <c r="J194" s="358">
        <v>3300</v>
      </c>
      <c r="K194" s="358">
        <v>3285.97</v>
      </c>
      <c r="L194" s="358">
        <v>3285.97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customHeight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800</v>
      </c>
      <c r="J196" s="380">
        <v>800</v>
      </c>
      <c r="K196" s="358">
        <v>761.09</v>
      </c>
      <c r="L196" s="358">
        <v>761.09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407210</v>
      </c>
      <c r="J364" s="367">
        <f>SUM(J30+J180)</f>
        <v>407210</v>
      </c>
      <c r="K364" s="367">
        <f>SUM(K30+K180)</f>
        <v>406015.87</v>
      </c>
      <c r="L364" s="367">
        <f>SUM(L30+L180)</f>
        <v>406015.87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4" workbookViewId="0">
      <selection activeCell="Q16" sqref="Q16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6" t="s">
        <v>10</v>
      </c>
      <c r="F17" s="616"/>
      <c r="G17" s="616"/>
      <c r="H17" s="616"/>
      <c r="I17" s="616"/>
      <c r="J17" s="616"/>
      <c r="K17" s="61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15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43.5" customHeight="1">
      <c r="A23" s="568" t="s">
        <v>226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224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 t="s">
        <v>24</v>
      </c>
      <c r="J25" s="343" t="s">
        <v>25</v>
      </c>
      <c r="K25" s="344" t="s">
        <v>26</v>
      </c>
      <c r="L25" s="344" t="s">
        <v>26</v>
      </c>
      <c r="M25" s="96"/>
    </row>
    <row r="26" spans="1:18">
      <c r="A26" s="585" t="s">
        <v>225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8600</v>
      </c>
      <c r="J30" s="351">
        <f>SUM(J31+J42+J61+J82+J89+J109+J135+J154+J164)</f>
        <v>8600</v>
      </c>
      <c r="K30" s="352">
        <f>SUM(K31+K42+K61+K82+K89+K109+K135+K154+K164)</f>
        <v>8600</v>
      </c>
      <c r="L30" s="351">
        <f>SUM(L31+L42+L61+L82+L89+L109+L135+L154+L164)</f>
        <v>8600</v>
      </c>
      <c r="M30" s="83"/>
      <c r="N30" s="83"/>
      <c r="O30" s="83"/>
      <c r="P30" s="83"/>
      <c r="Q30" s="83"/>
      <c r="R30" s="83"/>
    </row>
    <row r="31" spans="1:18" ht="25.5" hidden="1" customHeight="1" collapsed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0</v>
      </c>
      <c r="J31" s="351">
        <f>SUM(J32+J38)</f>
        <v>0</v>
      </c>
      <c r="K31" s="353">
        <f>SUM(K32+K38)</f>
        <v>0</v>
      </c>
      <c r="L31" s="354">
        <f>SUM(L32+L38)</f>
        <v>0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0</v>
      </c>
      <c r="J32" s="351">
        <f>SUM(J33)</f>
        <v>0</v>
      </c>
      <c r="K32" s="352">
        <f>SUM(K33)</f>
        <v>0</v>
      </c>
      <c r="L32" s="351">
        <f>SUM(L33)</f>
        <v>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0</v>
      </c>
      <c r="J33" s="351">
        <f t="shared" ref="J33:L34" si="0">SUM(J34)</f>
        <v>0</v>
      </c>
      <c r="K33" s="351">
        <f t="shared" si="0"/>
        <v>0</v>
      </c>
      <c r="L33" s="351">
        <f t="shared" si="0"/>
        <v>0</v>
      </c>
      <c r="Q33" s="355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0</v>
      </c>
      <c r="J34" s="352">
        <f t="shared" si="0"/>
        <v>0</v>
      </c>
      <c r="K34" s="352">
        <f t="shared" si="0"/>
        <v>0</v>
      </c>
      <c r="L34" s="352">
        <f t="shared" si="0"/>
        <v>0</v>
      </c>
      <c r="Q34" s="355"/>
    </row>
    <row r="35" spans="1:18" ht="15.75" hidden="1" customHeight="1" collapsed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0</v>
      </c>
      <c r="J35" s="357">
        <v>0</v>
      </c>
      <c r="K35" s="357">
        <v>0</v>
      </c>
      <c r="L35" s="357">
        <v>0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0</v>
      </c>
      <c r="J38" s="351">
        <f t="shared" si="1"/>
        <v>0</v>
      </c>
      <c r="K38" s="352">
        <f t="shared" si="1"/>
        <v>0</v>
      </c>
      <c r="L38" s="351">
        <f t="shared" si="1"/>
        <v>0</v>
      </c>
      <c r="Q38" s="355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0</v>
      </c>
      <c r="J39" s="351">
        <f t="shared" si="1"/>
        <v>0</v>
      </c>
      <c r="K39" s="351">
        <f t="shared" si="1"/>
        <v>0</v>
      </c>
      <c r="L39" s="351">
        <f t="shared" si="1"/>
        <v>0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0</v>
      </c>
      <c r="J40" s="351">
        <f t="shared" si="1"/>
        <v>0</v>
      </c>
      <c r="K40" s="351">
        <f t="shared" si="1"/>
        <v>0</v>
      </c>
      <c r="L40" s="351">
        <f t="shared" si="1"/>
        <v>0</v>
      </c>
      <c r="Q40" s="355"/>
    </row>
    <row r="41" spans="1:18" ht="15.75" hidden="1" customHeight="1" collapsed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0</v>
      </c>
      <c r="J41" s="357">
        <v>0</v>
      </c>
      <c r="K41" s="357">
        <v>0</v>
      </c>
      <c r="L41" s="357">
        <v>0</v>
      </c>
      <c r="Q41" s="355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8600</v>
      </c>
      <c r="J42" s="360">
        <f t="shared" si="2"/>
        <v>8600</v>
      </c>
      <c r="K42" s="359">
        <f t="shared" si="2"/>
        <v>8600</v>
      </c>
      <c r="L42" s="359">
        <f t="shared" si="2"/>
        <v>8600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8600</v>
      </c>
      <c r="J43" s="352">
        <f t="shared" si="2"/>
        <v>8600</v>
      </c>
      <c r="K43" s="351">
        <f t="shared" si="2"/>
        <v>8600</v>
      </c>
      <c r="L43" s="352">
        <f t="shared" si="2"/>
        <v>8600</v>
      </c>
      <c r="Q43"/>
      <c r="R43" s="355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8600</v>
      </c>
      <c r="J44" s="352">
        <f t="shared" si="2"/>
        <v>8600</v>
      </c>
      <c r="K44" s="354">
        <f t="shared" si="2"/>
        <v>8600</v>
      </c>
      <c r="L44" s="354">
        <f t="shared" si="2"/>
        <v>8600</v>
      </c>
      <c r="Q44" s="355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8600</v>
      </c>
      <c r="J45" s="361">
        <f>SUM(J46:J60)</f>
        <v>8600</v>
      </c>
      <c r="K45" s="362">
        <f>SUM(K46:K60)</f>
        <v>8600</v>
      </c>
      <c r="L45" s="362">
        <f>SUM(L46:L60)</f>
        <v>8600</v>
      </c>
      <c r="Q45" s="355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0</v>
      </c>
      <c r="J46" s="357">
        <v>0</v>
      </c>
      <c r="K46" s="357">
        <v>0</v>
      </c>
      <c r="L46" s="357">
        <v>0</v>
      </c>
      <c r="Q46" s="355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0</v>
      </c>
      <c r="J47" s="357">
        <v>0</v>
      </c>
      <c r="K47" s="357">
        <v>0</v>
      </c>
      <c r="L47" s="357">
        <v>0</v>
      </c>
      <c r="Q47" s="355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0</v>
      </c>
      <c r="J48" s="357">
        <v>0</v>
      </c>
      <c r="K48" s="357">
        <v>0</v>
      </c>
      <c r="L48" s="357">
        <v>0</v>
      </c>
      <c r="Q48" s="355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0</v>
      </c>
      <c r="J49" s="357">
        <v>0</v>
      </c>
      <c r="K49" s="357">
        <v>0</v>
      </c>
      <c r="L49" s="357">
        <v>0</v>
      </c>
      <c r="Q49" s="355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0</v>
      </c>
      <c r="J50" s="357">
        <v>0</v>
      </c>
      <c r="K50" s="357">
        <v>0</v>
      </c>
      <c r="L50" s="357">
        <v>0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3000</v>
      </c>
      <c r="J54" s="357">
        <v>3000</v>
      </c>
      <c r="K54" s="357">
        <v>3000</v>
      </c>
      <c r="L54" s="357">
        <v>3000</v>
      </c>
      <c r="Q54" s="355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0</v>
      </c>
      <c r="J55" s="357">
        <v>0</v>
      </c>
      <c r="K55" s="357">
        <v>0</v>
      </c>
      <c r="L55" s="357">
        <v>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0</v>
      </c>
      <c r="J57" s="357">
        <v>0</v>
      </c>
      <c r="K57" s="357">
        <v>0</v>
      </c>
      <c r="L57" s="357">
        <v>0</v>
      </c>
      <c r="Q57" s="355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0</v>
      </c>
      <c r="J58" s="357">
        <v>0</v>
      </c>
      <c r="K58" s="357">
        <v>0</v>
      </c>
      <c r="L58" s="357">
        <v>0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5600</v>
      </c>
      <c r="J60" s="357">
        <v>5600</v>
      </c>
      <c r="K60" s="357">
        <v>5600</v>
      </c>
      <c r="L60" s="357">
        <v>5600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0</v>
      </c>
      <c r="J135" s="364">
        <f>SUM(J136+J141+J149)</f>
        <v>0</v>
      </c>
      <c r="K135" s="352">
        <f>SUM(K136+K141+K149)</f>
        <v>0</v>
      </c>
      <c r="L135" s="351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0</v>
      </c>
      <c r="J141" s="366">
        <f t="shared" si="14"/>
        <v>0</v>
      </c>
      <c r="K141" s="353">
        <f t="shared" si="14"/>
        <v>0</v>
      </c>
      <c r="L141" s="354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0</v>
      </c>
      <c r="J142" s="364">
        <f t="shared" si="14"/>
        <v>0</v>
      </c>
      <c r="K142" s="352">
        <f t="shared" si="14"/>
        <v>0</v>
      </c>
      <c r="L142" s="351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0</v>
      </c>
      <c r="J143" s="364">
        <f>SUM(J144:J145)</f>
        <v>0</v>
      </c>
      <c r="K143" s="352">
        <f>SUM(K144:K145)</f>
        <v>0</v>
      </c>
      <c r="L143" s="351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0</v>
      </c>
      <c r="J144" s="357">
        <v>0</v>
      </c>
      <c r="K144" s="357">
        <v>0</v>
      </c>
      <c r="L144" s="357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0</v>
      </c>
      <c r="J149" s="364">
        <f t="shared" si="15"/>
        <v>0</v>
      </c>
      <c r="K149" s="352">
        <f t="shared" si="15"/>
        <v>0</v>
      </c>
      <c r="L149" s="351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0</v>
      </c>
      <c r="J150" s="370">
        <f t="shared" si="15"/>
        <v>0</v>
      </c>
      <c r="K150" s="362">
        <f t="shared" si="15"/>
        <v>0</v>
      </c>
      <c r="L150" s="361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0</v>
      </c>
      <c r="J151" s="364">
        <f>SUM(J152:J153)</f>
        <v>0</v>
      </c>
      <c r="K151" s="352">
        <f>SUM(K152:K153)</f>
        <v>0</v>
      </c>
      <c r="L151" s="351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0</v>
      </c>
      <c r="J152" s="374">
        <v>0</v>
      </c>
      <c r="K152" s="374">
        <v>0</v>
      </c>
      <c r="L152" s="37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1900</v>
      </c>
      <c r="J180" s="364">
        <f>SUM(J181+J234+J299)</f>
        <v>1900</v>
      </c>
      <c r="K180" s="352">
        <f>SUM(K181+K234+K299)</f>
        <v>1899.99</v>
      </c>
      <c r="L180" s="351">
        <f>SUM(L181+L234+L299)</f>
        <v>1899.99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1900</v>
      </c>
      <c r="J181" s="359">
        <f>SUM(J182+J205+J212+J224+J228)</f>
        <v>1900</v>
      </c>
      <c r="K181" s="359">
        <f>SUM(K182+K205+K212+K224+K228)</f>
        <v>1899.99</v>
      </c>
      <c r="L181" s="359">
        <f>SUM(L182+L205+L212+L224+L228)</f>
        <v>1899.99</v>
      </c>
    </row>
    <row r="182" spans="1:12" ht="25.5" customHeight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1900</v>
      </c>
      <c r="J182" s="364">
        <f>SUM(J183+J186+J191+J197+J202)</f>
        <v>1900</v>
      </c>
      <c r="K182" s="352">
        <f>SUM(K183+K186+K191+K197+K202)</f>
        <v>1899.99</v>
      </c>
      <c r="L182" s="351">
        <f>SUM(L183+L186+L191+L197+L202)</f>
        <v>1899.99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1900</v>
      </c>
      <c r="J191" s="364">
        <f>J192</f>
        <v>1900</v>
      </c>
      <c r="K191" s="352">
        <f>K192</f>
        <v>1899.99</v>
      </c>
      <c r="L191" s="351">
        <f>L192</f>
        <v>1899.99</v>
      </c>
    </row>
    <row r="192" spans="1:12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1900</v>
      </c>
      <c r="J192" s="351">
        <f>SUM(J193:J196)</f>
        <v>1900</v>
      </c>
      <c r="K192" s="351">
        <f>SUM(K193:K196)</f>
        <v>1899.99</v>
      </c>
      <c r="L192" s="351">
        <f>SUM(L193:L196)</f>
        <v>1899.99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1900</v>
      </c>
      <c r="J194" s="358">
        <v>1900</v>
      </c>
      <c r="K194" s="358">
        <v>1899.99</v>
      </c>
      <c r="L194" s="358">
        <v>1899.99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0</v>
      </c>
      <c r="J196" s="380">
        <v>0</v>
      </c>
      <c r="K196" s="358">
        <v>0</v>
      </c>
      <c r="L196" s="358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10500</v>
      </c>
      <c r="J364" s="367">
        <f>SUM(J30+J180)</f>
        <v>10500</v>
      </c>
      <c r="K364" s="367">
        <f>SUM(K30+K180)</f>
        <v>10499.99</v>
      </c>
      <c r="L364" s="367">
        <f>SUM(L30+L180)</f>
        <v>10499.99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8" workbookViewId="0">
      <selection activeCell="Q19" sqref="Q19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6" t="s">
        <v>10</v>
      </c>
      <c r="F17" s="616"/>
      <c r="G17" s="616"/>
      <c r="H17" s="616"/>
      <c r="I17" s="616"/>
      <c r="J17" s="616"/>
      <c r="K17" s="61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227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57.95" customHeight="1">
      <c r="A23" s="568" t="s">
        <v>18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224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 t="s">
        <v>24</v>
      </c>
      <c r="J25" s="343" t="s">
        <v>228</v>
      </c>
      <c r="K25" s="344" t="s">
        <v>26</v>
      </c>
      <c r="L25" s="344" t="s">
        <v>26</v>
      </c>
      <c r="M25" s="96"/>
    </row>
    <row r="26" spans="1:18">
      <c r="A26" s="585" t="s">
        <v>225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27820</v>
      </c>
      <c r="J30" s="351">
        <f>SUM(J31+J42+J61+J82+J89+J109+J135+J154+J164)</f>
        <v>27820</v>
      </c>
      <c r="K30" s="352">
        <f>SUM(K31+K42+K61+K82+K89+K109+K135+K154+K164)</f>
        <v>27814.16</v>
      </c>
      <c r="L30" s="351">
        <f>SUM(L31+L42+L61+L82+L89+L109+L135+L154+L164)</f>
        <v>27814.16</v>
      </c>
      <c r="M30" s="83"/>
      <c r="N30" s="83"/>
      <c r="O30" s="83"/>
      <c r="P30" s="83"/>
      <c r="Q30" s="83"/>
      <c r="R30" s="83"/>
    </row>
    <row r="31" spans="1:18" ht="25.5" hidden="1" customHeight="1" collapsed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0</v>
      </c>
      <c r="J31" s="351">
        <f>SUM(J32+J38)</f>
        <v>0</v>
      </c>
      <c r="K31" s="353">
        <f>SUM(K32+K38)</f>
        <v>0</v>
      </c>
      <c r="L31" s="354">
        <f>SUM(L32+L38)</f>
        <v>0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0</v>
      </c>
      <c r="J32" s="351">
        <f>SUM(J33)</f>
        <v>0</v>
      </c>
      <c r="K32" s="352">
        <f>SUM(K33)</f>
        <v>0</v>
      </c>
      <c r="L32" s="351">
        <f>SUM(L33)</f>
        <v>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0</v>
      </c>
      <c r="J33" s="351">
        <f t="shared" ref="J33:L34" si="0">SUM(J34)</f>
        <v>0</v>
      </c>
      <c r="K33" s="351">
        <f t="shared" si="0"/>
        <v>0</v>
      </c>
      <c r="L33" s="351">
        <f t="shared" si="0"/>
        <v>0</v>
      </c>
      <c r="Q33" s="355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0</v>
      </c>
      <c r="J34" s="352">
        <f t="shared" si="0"/>
        <v>0</v>
      </c>
      <c r="K34" s="352">
        <f t="shared" si="0"/>
        <v>0</v>
      </c>
      <c r="L34" s="352">
        <f t="shared" si="0"/>
        <v>0</v>
      </c>
      <c r="Q34" s="355"/>
    </row>
    <row r="35" spans="1:18" ht="15.75" hidden="1" customHeight="1" collapsed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0</v>
      </c>
      <c r="J35" s="357">
        <v>0</v>
      </c>
      <c r="K35" s="357">
        <v>0</v>
      </c>
      <c r="L35" s="357">
        <v>0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0</v>
      </c>
      <c r="J38" s="351">
        <f t="shared" si="1"/>
        <v>0</v>
      </c>
      <c r="K38" s="352">
        <f t="shared" si="1"/>
        <v>0</v>
      </c>
      <c r="L38" s="351">
        <f t="shared" si="1"/>
        <v>0</v>
      </c>
      <c r="Q38" s="355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0</v>
      </c>
      <c r="J39" s="351">
        <f t="shared" si="1"/>
        <v>0</v>
      </c>
      <c r="K39" s="351">
        <f t="shared" si="1"/>
        <v>0</v>
      </c>
      <c r="L39" s="351">
        <f t="shared" si="1"/>
        <v>0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0</v>
      </c>
      <c r="J40" s="351">
        <f t="shared" si="1"/>
        <v>0</v>
      </c>
      <c r="K40" s="351">
        <f t="shared" si="1"/>
        <v>0</v>
      </c>
      <c r="L40" s="351">
        <f t="shared" si="1"/>
        <v>0</v>
      </c>
      <c r="Q40" s="355"/>
    </row>
    <row r="41" spans="1:18" ht="15.75" hidden="1" customHeight="1" collapsed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0</v>
      </c>
      <c r="J41" s="357">
        <v>0</v>
      </c>
      <c r="K41" s="357">
        <v>0</v>
      </c>
      <c r="L41" s="357">
        <v>0</v>
      </c>
      <c r="Q41" s="355"/>
    </row>
    <row r="42" spans="1:18" hidden="1" collapsed="1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0</v>
      </c>
      <c r="J42" s="360">
        <f t="shared" si="2"/>
        <v>0</v>
      </c>
      <c r="K42" s="359">
        <f t="shared" si="2"/>
        <v>0</v>
      </c>
      <c r="L42" s="359">
        <f t="shared" si="2"/>
        <v>0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0</v>
      </c>
      <c r="J43" s="352">
        <f t="shared" si="2"/>
        <v>0</v>
      </c>
      <c r="K43" s="351">
        <f t="shared" si="2"/>
        <v>0</v>
      </c>
      <c r="L43" s="352">
        <f t="shared" si="2"/>
        <v>0</v>
      </c>
      <c r="Q43"/>
      <c r="R43" s="355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0</v>
      </c>
      <c r="J44" s="352">
        <f t="shared" si="2"/>
        <v>0</v>
      </c>
      <c r="K44" s="354">
        <f t="shared" si="2"/>
        <v>0</v>
      </c>
      <c r="L44" s="354">
        <f t="shared" si="2"/>
        <v>0</v>
      </c>
      <c r="Q44" s="355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0</v>
      </c>
      <c r="J45" s="361">
        <f>SUM(J46:J60)</f>
        <v>0</v>
      </c>
      <c r="K45" s="362">
        <f>SUM(K46:K60)</f>
        <v>0</v>
      </c>
      <c r="L45" s="362">
        <f>SUM(L46:L60)</f>
        <v>0</v>
      </c>
      <c r="Q45" s="355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0</v>
      </c>
      <c r="J46" s="357">
        <v>0</v>
      </c>
      <c r="K46" s="357">
        <v>0</v>
      </c>
      <c r="L46" s="357">
        <v>0</v>
      </c>
      <c r="Q46" s="355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0</v>
      </c>
      <c r="J47" s="357">
        <v>0</v>
      </c>
      <c r="K47" s="357">
        <v>0</v>
      </c>
      <c r="L47" s="357">
        <v>0</v>
      </c>
      <c r="Q47" s="355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0</v>
      </c>
      <c r="J48" s="357">
        <v>0</v>
      </c>
      <c r="K48" s="357">
        <v>0</v>
      </c>
      <c r="L48" s="357">
        <v>0</v>
      </c>
      <c r="Q48" s="355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0</v>
      </c>
      <c r="J49" s="357">
        <v>0</v>
      </c>
      <c r="K49" s="357">
        <v>0</v>
      </c>
      <c r="L49" s="357">
        <v>0</v>
      </c>
      <c r="Q49" s="355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0</v>
      </c>
      <c r="J50" s="357">
        <v>0</v>
      </c>
      <c r="K50" s="357">
        <v>0</v>
      </c>
      <c r="L50" s="357">
        <v>0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0</v>
      </c>
      <c r="J54" s="357">
        <v>0</v>
      </c>
      <c r="K54" s="357">
        <v>0</v>
      </c>
      <c r="L54" s="357">
        <v>0</v>
      </c>
      <c r="Q54" s="355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0</v>
      </c>
      <c r="J55" s="357">
        <v>0</v>
      </c>
      <c r="K55" s="357">
        <v>0</v>
      </c>
      <c r="L55" s="357">
        <v>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0</v>
      </c>
      <c r="J57" s="357">
        <v>0</v>
      </c>
      <c r="K57" s="357">
        <v>0</v>
      </c>
      <c r="L57" s="357">
        <v>0</v>
      </c>
      <c r="Q57" s="355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0</v>
      </c>
      <c r="J58" s="357">
        <v>0</v>
      </c>
      <c r="K58" s="357">
        <v>0</v>
      </c>
      <c r="L58" s="357">
        <v>0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hidden="1" customHeight="1" collapsed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0</v>
      </c>
      <c r="J60" s="357">
        <v>0</v>
      </c>
      <c r="K60" s="357">
        <v>0</v>
      </c>
      <c r="L60" s="357">
        <v>0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27820</v>
      </c>
      <c r="J135" s="364">
        <f>SUM(J136+J141+J149)</f>
        <v>27820</v>
      </c>
      <c r="K135" s="352">
        <f>SUM(K136+K141+K149)</f>
        <v>27814.16</v>
      </c>
      <c r="L135" s="351">
        <f>SUM(L136+L141+L149)</f>
        <v>27814.16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customHeight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27820</v>
      </c>
      <c r="J141" s="366">
        <f t="shared" si="14"/>
        <v>27820</v>
      </c>
      <c r="K141" s="353">
        <f t="shared" si="14"/>
        <v>27814.16</v>
      </c>
      <c r="L141" s="354">
        <f t="shared" si="14"/>
        <v>27814.16</v>
      </c>
    </row>
    <row r="142" spans="1:12" ht="25.5" customHeight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27820</v>
      </c>
      <c r="J142" s="364">
        <f t="shared" si="14"/>
        <v>27820</v>
      </c>
      <c r="K142" s="352">
        <f t="shared" si="14"/>
        <v>27814.16</v>
      </c>
      <c r="L142" s="351">
        <f t="shared" si="14"/>
        <v>27814.16</v>
      </c>
    </row>
    <row r="143" spans="1:12" ht="25.5" customHeight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27820</v>
      </c>
      <c r="J143" s="364">
        <f>SUM(J144:J145)</f>
        <v>27820</v>
      </c>
      <c r="K143" s="352">
        <f>SUM(K144:K145)</f>
        <v>27814.16</v>
      </c>
      <c r="L143" s="351">
        <f>SUM(L144:L145)</f>
        <v>27814.16</v>
      </c>
    </row>
    <row r="144" spans="1:12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27820</v>
      </c>
      <c r="J144" s="357">
        <v>27820</v>
      </c>
      <c r="K144" s="357">
        <v>27814.16</v>
      </c>
      <c r="L144" s="357">
        <v>27814.16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0</v>
      </c>
      <c r="J149" s="364">
        <f t="shared" si="15"/>
        <v>0</v>
      </c>
      <c r="K149" s="352">
        <f t="shared" si="15"/>
        <v>0</v>
      </c>
      <c r="L149" s="351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0</v>
      </c>
      <c r="J150" s="370">
        <f t="shared" si="15"/>
        <v>0</v>
      </c>
      <c r="K150" s="362">
        <f t="shared" si="15"/>
        <v>0</v>
      </c>
      <c r="L150" s="361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0</v>
      </c>
      <c r="J151" s="364">
        <f>SUM(J152:J153)</f>
        <v>0</v>
      </c>
      <c r="K151" s="352">
        <f>SUM(K152:K153)</f>
        <v>0</v>
      </c>
      <c r="L151" s="351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0</v>
      </c>
      <c r="J152" s="374">
        <v>0</v>
      </c>
      <c r="K152" s="374">
        <v>0</v>
      </c>
      <c r="L152" s="37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0</v>
      </c>
      <c r="J180" s="364">
        <f>SUM(J181+J234+J299)</f>
        <v>0</v>
      </c>
      <c r="K180" s="352">
        <f>SUM(K181+K234+K299)</f>
        <v>0</v>
      </c>
      <c r="L180" s="351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0</v>
      </c>
      <c r="J181" s="359">
        <f>SUM(J182+J205+J212+J224+J228)</f>
        <v>0</v>
      </c>
      <c r="K181" s="359">
        <f>SUM(K182+K205+K212+K224+K228)</f>
        <v>0</v>
      </c>
      <c r="L181" s="359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0</v>
      </c>
      <c r="J182" s="364">
        <f>SUM(J183+J186+J191+J197+J202)</f>
        <v>0</v>
      </c>
      <c r="K182" s="352">
        <f>SUM(K183+K186+K191+K197+K202)</f>
        <v>0</v>
      </c>
      <c r="L182" s="351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0</v>
      </c>
      <c r="J191" s="364">
        <f>J192</f>
        <v>0</v>
      </c>
      <c r="K191" s="352">
        <f>K192</f>
        <v>0</v>
      </c>
      <c r="L191" s="351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0</v>
      </c>
      <c r="J192" s="351">
        <f>SUM(J193:J196)</f>
        <v>0</v>
      </c>
      <c r="K192" s="351">
        <f>SUM(K193:K196)</f>
        <v>0</v>
      </c>
      <c r="L192" s="351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0</v>
      </c>
      <c r="J194" s="358">
        <v>0</v>
      </c>
      <c r="K194" s="358">
        <v>0</v>
      </c>
      <c r="L194" s="358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0</v>
      </c>
      <c r="J196" s="380">
        <v>0</v>
      </c>
      <c r="K196" s="358">
        <v>0</v>
      </c>
      <c r="L196" s="358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27820</v>
      </c>
      <c r="J364" s="367">
        <f>SUM(J30+J180)</f>
        <v>27820</v>
      </c>
      <c r="K364" s="367">
        <f>SUM(K30+K180)</f>
        <v>27814.16</v>
      </c>
      <c r="L364" s="367">
        <f>SUM(L30+L180)</f>
        <v>27814.16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showRuler="0" topLeftCell="A7" zoomScaleNormal="100" workbookViewId="0">
      <selection activeCell="Q16" sqref="Q16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6" t="s">
        <v>10</v>
      </c>
      <c r="F17" s="616"/>
      <c r="G17" s="616"/>
      <c r="H17" s="616"/>
      <c r="I17" s="616"/>
      <c r="J17" s="616"/>
      <c r="K17" s="61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15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57.95" customHeight="1">
      <c r="A23" s="568" t="s">
        <v>18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22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 t="s">
        <v>24</v>
      </c>
      <c r="J25" s="343" t="s">
        <v>25</v>
      </c>
      <c r="K25" s="344" t="s">
        <v>26</v>
      </c>
      <c r="L25" s="344" t="s">
        <v>26</v>
      </c>
      <c r="M25" s="96"/>
    </row>
    <row r="26" spans="1:18">
      <c r="A26" s="585" t="s">
        <v>27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521750</v>
      </c>
      <c r="J30" s="351">
        <f>SUM(J31+J42+J61+J82+J89+J109+J135+J154+J164)</f>
        <v>521750</v>
      </c>
      <c r="K30" s="352">
        <f>SUM(K31+K42+K61+K82+K89+K109+K135+K154+K164)</f>
        <v>521750</v>
      </c>
      <c r="L30" s="351">
        <f>SUM(L31+L42+L61+L82+L89+L109+L135+L154+L164)</f>
        <v>521750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512750</v>
      </c>
      <c r="J31" s="351">
        <f>SUM(J32+J38)</f>
        <v>512750</v>
      </c>
      <c r="K31" s="353">
        <f>SUM(K32+K38)</f>
        <v>512750</v>
      </c>
      <c r="L31" s="354">
        <f>SUM(L32+L38)</f>
        <v>512750</v>
      </c>
    </row>
    <row r="32" spans="1:18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505450</v>
      </c>
      <c r="J32" s="351">
        <f>SUM(J33)</f>
        <v>505450</v>
      </c>
      <c r="K32" s="352">
        <f>SUM(K33)</f>
        <v>505450</v>
      </c>
      <c r="L32" s="351">
        <f>SUM(L33)</f>
        <v>505450</v>
      </c>
      <c r="Q32"/>
    </row>
    <row r="33" spans="1:18" ht="15.75" customHeight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505450</v>
      </c>
      <c r="J33" s="351">
        <f t="shared" ref="J33:L34" si="0">SUM(J34)</f>
        <v>505450</v>
      </c>
      <c r="K33" s="351">
        <f t="shared" si="0"/>
        <v>505450</v>
      </c>
      <c r="L33" s="351">
        <f t="shared" si="0"/>
        <v>505450</v>
      </c>
      <c r="Q33" s="355"/>
    </row>
    <row r="34" spans="1:18" ht="15.75" customHeight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505450</v>
      </c>
      <c r="J34" s="352">
        <f t="shared" si="0"/>
        <v>505450</v>
      </c>
      <c r="K34" s="352">
        <f t="shared" si="0"/>
        <v>505450</v>
      </c>
      <c r="L34" s="352">
        <f t="shared" si="0"/>
        <v>505450</v>
      </c>
      <c r="Q34" s="355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505450</v>
      </c>
      <c r="J35" s="357">
        <v>505450</v>
      </c>
      <c r="K35" s="357">
        <v>505450</v>
      </c>
      <c r="L35" s="357">
        <v>505450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customHeight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7300</v>
      </c>
      <c r="J38" s="351">
        <f t="shared" si="1"/>
        <v>7300</v>
      </c>
      <c r="K38" s="352">
        <f t="shared" si="1"/>
        <v>7300</v>
      </c>
      <c r="L38" s="351">
        <f t="shared" si="1"/>
        <v>7300</v>
      </c>
      <c r="Q38" s="355"/>
    </row>
    <row r="39" spans="1:18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7300</v>
      </c>
      <c r="J39" s="351">
        <f t="shared" si="1"/>
        <v>7300</v>
      </c>
      <c r="K39" s="351">
        <f t="shared" si="1"/>
        <v>7300</v>
      </c>
      <c r="L39" s="351">
        <f t="shared" si="1"/>
        <v>7300</v>
      </c>
      <c r="Q39"/>
    </row>
    <row r="40" spans="1:18" ht="15.75" customHeight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7300</v>
      </c>
      <c r="J40" s="351">
        <f t="shared" si="1"/>
        <v>7300</v>
      </c>
      <c r="K40" s="351">
        <f t="shared" si="1"/>
        <v>7300</v>
      </c>
      <c r="L40" s="351">
        <f t="shared" si="1"/>
        <v>7300</v>
      </c>
      <c r="Q40" s="355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7300</v>
      </c>
      <c r="J41" s="357">
        <v>7300</v>
      </c>
      <c r="K41" s="357">
        <v>7300</v>
      </c>
      <c r="L41" s="357">
        <v>7300</v>
      </c>
      <c r="Q41" s="355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7900</v>
      </c>
      <c r="J42" s="360">
        <f t="shared" si="2"/>
        <v>7900</v>
      </c>
      <c r="K42" s="359">
        <f t="shared" si="2"/>
        <v>7900</v>
      </c>
      <c r="L42" s="359">
        <f t="shared" si="2"/>
        <v>7900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7900</v>
      </c>
      <c r="J43" s="352">
        <f t="shared" si="2"/>
        <v>7900</v>
      </c>
      <c r="K43" s="351">
        <f t="shared" si="2"/>
        <v>7900</v>
      </c>
      <c r="L43" s="352">
        <f t="shared" si="2"/>
        <v>7900</v>
      </c>
      <c r="Q43"/>
      <c r="R43" s="355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7900</v>
      </c>
      <c r="J44" s="352">
        <f t="shared" si="2"/>
        <v>7900</v>
      </c>
      <c r="K44" s="354">
        <f t="shared" si="2"/>
        <v>7900</v>
      </c>
      <c r="L44" s="354">
        <f t="shared" si="2"/>
        <v>7900</v>
      </c>
      <c r="Q44" s="355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7900</v>
      </c>
      <c r="J45" s="361">
        <f>SUM(J46:J60)</f>
        <v>7900</v>
      </c>
      <c r="K45" s="362">
        <f>SUM(K46:K60)</f>
        <v>7900</v>
      </c>
      <c r="L45" s="362">
        <f>SUM(L46:L60)</f>
        <v>7900</v>
      </c>
      <c r="Q45" s="355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0</v>
      </c>
      <c r="J46" s="357">
        <v>0</v>
      </c>
      <c r="K46" s="357">
        <v>0</v>
      </c>
      <c r="L46" s="357">
        <v>0</v>
      </c>
      <c r="Q46" s="355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0</v>
      </c>
      <c r="J47" s="357">
        <v>0</v>
      </c>
      <c r="K47" s="357">
        <v>0</v>
      </c>
      <c r="L47" s="357">
        <v>0</v>
      </c>
      <c r="Q47" s="355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0</v>
      </c>
      <c r="J48" s="357">
        <v>0</v>
      </c>
      <c r="K48" s="357">
        <v>0</v>
      </c>
      <c r="L48" s="357">
        <v>0</v>
      </c>
      <c r="Q48" s="355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0</v>
      </c>
      <c r="J49" s="357">
        <v>0</v>
      </c>
      <c r="K49" s="357">
        <v>0</v>
      </c>
      <c r="L49" s="357">
        <v>0</v>
      </c>
      <c r="Q49" s="355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0</v>
      </c>
      <c r="J50" s="357">
        <v>0</v>
      </c>
      <c r="K50" s="357">
        <v>0</v>
      </c>
      <c r="L50" s="357">
        <v>0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0</v>
      </c>
      <c r="J54" s="357">
        <v>0</v>
      </c>
      <c r="K54" s="357">
        <v>0</v>
      </c>
      <c r="L54" s="357">
        <v>0</v>
      </c>
      <c r="Q54" s="355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900</v>
      </c>
      <c r="J55" s="357">
        <v>900</v>
      </c>
      <c r="K55" s="357">
        <v>900</v>
      </c>
      <c r="L55" s="357">
        <v>900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0</v>
      </c>
      <c r="J57" s="357">
        <v>0</v>
      </c>
      <c r="K57" s="357">
        <v>0</v>
      </c>
      <c r="L57" s="357">
        <v>0</v>
      </c>
      <c r="Q57" s="355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1200</v>
      </c>
      <c r="J58" s="357">
        <v>1200</v>
      </c>
      <c r="K58" s="357">
        <v>1200</v>
      </c>
      <c r="L58" s="357">
        <v>1200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5800</v>
      </c>
      <c r="J60" s="357">
        <v>5800</v>
      </c>
      <c r="K60" s="357">
        <v>5800</v>
      </c>
      <c r="L60" s="357">
        <v>5800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1100</v>
      </c>
      <c r="J135" s="364">
        <f>SUM(J136+J141+J149)</f>
        <v>1100</v>
      </c>
      <c r="K135" s="352">
        <f>SUM(K136+K141+K149)</f>
        <v>1100</v>
      </c>
      <c r="L135" s="351">
        <f>SUM(L136+L141+L149)</f>
        <v>1100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0</v>
      </c>
      <c r="J141" s="366">
        <f t="shared" si="14"/>
        <v>0</v>
      </c>
      <c r="K141" s="353">
        <f t="shared" si="14"/>
        <v>0</v>
      </c>
      <c r="L141" s="354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0</v>
      </c>
      <c r="J142" s="364">
        <f t="shared" si="14"/>
        <v>0</v>
      </c>
      <c r="K142" s="352">
        <f t="shared" si="14"/>
        <v>0</v>
      </c>
      <c r="L142" s="351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0</v>
      </c>
      <c r="J143" s="364">
        <f>SUM(J144:J145)</f>
        <v>0</v>
      </c>
      <c r="K143" s="352">
        <f>SUM(K144:K145)</f>
        <v>0</v>
      </c>
      <c r="L143" s="351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0</v>
      </c>
      <c r="J144" s="357">
        <v>0</v>
      </c>
      <c r="K144" s="357">
        <v>0</v>
      </c>
      <c r="L144" s="357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1100</v>
      </c>
      <c r="J149" s="364">
        <f t="shared" si="15"/>
        <v>1100</v>
      </c>
      <c r="K149" s="352">
        <f t="shared" si="15"/>
        <v>1100</v>
      </c>
      <c r="L149" s="351">
        <f t="shared" si="15"/>
        <v>1100</v>
      </c>
    </row>
    <row r="150" spans="1:12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1100</v>
      </c>
      <c r="J150" s="370">
        <f t="shared" si="15"/>
        <v>1100</v>
      </c>
      <c r="K150" s="362">
        <f t="shared" si="15"/>
        <v>1100</v>
      </c>
      <c r="L150" s="361">
        <f t="shared" si="15"/>
        <v>1100</v>
      </c>
    </row>
    <row r="151" spans="1:12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1100</v>
      </c>
      <c r="J151" s="364">
        <f>SUM(J152:J153)</f>
        <v>1100</v>
      </c>
      <c r="K151" s="352">
        <f>SUM(K152:K153)</f>
        <v>1100</v>
      </c>
      <c r="L151" s="351">
        <f>SUM(L152:L153)</f>
        <v>1100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1100</v>
      </c>
      <c r="J152" s="374">
        <v>1100</v>
      </c>
      <c r="K152" s="374">
        <v>1100</v>
      </c>
      <c r="L152" s="374">
        <v>1100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0</v>
      </c>
      <c r="J180" s="364">
        <f>SUM(J181+J234+J299)</f>
        <v>0</v>
      </c>
      <c r="K180" s="352">
        <f>SUM(K181+K234+K299)</f>
        <v>0</v>
      </c>
      <c r="L180" s="351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0</v>
      </c>
      <c r="J181" s="359">
        <f>SUM(J182+J205+J212+J224+J228)</f>
        <v>0</v>
      </c>
      <c r="K181" s="359">
        <f>SUM(K182+K205+K212+K224+K228)</f>
        <v>0</v>
      </c>
      <c r="L181" s="359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0</v>
      </c>
      <c r="J182" s="364">
        <f>SUM(J183+J186+J191+J197+J202)</f>
        <v>0</v>
      </c>
      <c r="K182" s="352">
        <f>SUM(K183+K186+K191+K197+K202)</f>
        <v>0</v>
      </c>
      <c r="L182" s="351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0</v>
      </c>
      <c r="J191" s="364">
        <f>J192</f>
        <v>0</v>
      </c>
      <c r="K191" s="352">
        <f>K192</f>
        <v>0</v>
      </c>
      <c r="L191" s="351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0</v>
      </c>
      <c r="J192" s="351">
        <f>SUM(J193:J196)</f>
        <v>0</v>
      </c>
      <c r="K192" s="351">
        <f>SUM(K193:K196)</f>
        <v>0</v>
      </c>
      <c r="L192" s="351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0</v>
      </c>
      <c r="J194" s="358">
        <v>0</v>
      </c>
      <c r="K194" s="358">
        <v>0</v>
      </c>
      <c r="L194" s="358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0</v>
      </c>
      <c r="J196" s="380">
        <v>0</v>
      </c>
      <c r="K196" s="358">
        <v>0</v>
      </c>
      <c r="L196" s="358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521750</v>
      </c>
      <c r="J364" s="367">
        <f>SUM(J30+J180)</f>
        <v>521750</v>
      </c>
      <c r="K364" s="367">
        <f>SUM(K30+K180)</f>
        <v>521750</v>
      </c>
      <c r="L364" s="367">
        <f>SUM(L30+L180)</f>
        <v>521750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4" workbookViewId="0">
      <selection activeCell="Q9" sqref="Q9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6" t="s">
        <v>10</v>
      </c>
      <c r="F17" s="616"/>
      <c r="G17" s="616"/>
      <c r="H17" s="616"/>
      <c r="I17" s="616"/>
      <c r="J17" s="616"/>
      <c r="K17" s="61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15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57.95" customHeight="1">
      <c r="A23" s="568" t="s">
        <v>18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219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 t="s">
        <v>24</v>
      </c>
      <c r="J25" s="343" t="s">
        <v>25</v>
      </c>
      <c r="K25" s="344" t="s">
        <v>26</v>
      </c>
      <c r="L25" s="344" t="s">
        <v>26</v>
      </c>
      <c r="M25" s="96"/>
    </row>
    <row r="26" spans="1:18">
      <c r="A26" s="585" t="s">
        <v>220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4700</v>
      </c>
      <c r="J30" s="351">
        <f>SUM(J31+J42+J61+J82+J89+J109+J135+J154+J164)</f>
        <v>4700</v>
      </c>
      <c r="K30" s="352">
        <f>SUM(K31+K42+K61+K82+K89+K109+K135+K154+K164)</f>
        <v>4700</v>
      </c>
      <c r="L30" s="351">
        <f>SUM(L31+L42+L61+L82+L89+L109+L135+L154+L164)</f>
        <v>4700</v>
      </c>
      <c r="M30" s="83"/>
      <c r="N30" s="83"/>
      <c r="O30" s="83"/>
      <c r="P30" s="83"/>
      <c r="Q30" s="83"/>
      <c r="R30" s="83"/>
    </row>
    <row r="31" spans="1:18" ht="25.5" hidden="1" customHeight="1" collapsed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0</v>
      </c>
      <c r="J31" s="351">
        <f>SUM(J32+J38)</f>
        <v>0</v>
      </c>
      <c r="K31" s="353">
        <f>SUM(K32+K38)</f>
        <v>0</v>
      </c>
      <c r="L31" s="354">
        <f>SUM(L32+L38)</f>
        <v>0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0</v>
      </c>
      <c r="J32" s="351">
        <f>SUM(J33)</f>
        <v>0</v>
      </c>
      <c r="K32" s="352">
        <f>SUM(K33)</f>
        <v>0</v>
      </c>
      <c r="L32" s="351">
        <f>SUM(L33)</f>
        <v>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0</v>
      </c>
      <c r="J33" s="351">
        <f t="shared" ref="J33:L34" si="0">SUM(J34)</f>
        <v>0</v>
      </c>
      <c r="K33" s="351">
        <f t="shared" si="0"/>
        <v>0</v>
      </c>
      <c r="L33" s="351">
        <f t="shared" si="0"/>
        <v>0</v>
      </c>
      <c r="Q33" s="355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0</v>
      </c>
      <c r="J34" s="352">
        <f t="shared" si="0"/>
        <v>0</v>
      </c>
      <c r="K34" s="352">
        <f t="shared" si="0"/>
        <v>0</v>
      </c>
      <c r="L34" s="352">
        <f t="shared" si="0"/>
        <v>0</v>
      </c>
      <c r="Q34" s="355"/>
    </row>
    <row r="35" spans="1:18" ht="15.75" hidden="1" customHeight="1" collapsed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0</v>
      </c>
      <c r="J35" s="357">
        <v>0</v>
      </c>
      <c r="K35" s="357">
        <v>0</v>
      </c>
      <c r="L35" s="357">
        <v>0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0</v>
      </c>
      <c r="J38" s="351">
        <f t="shared" si="1"/>
        <v>0</v>
      </c>
      <c r="K38" s="352">
        <f t="shared" si="1"/>
        <v>0</v>
      </c>
      <c r="L38" s="351">
        <f t="shared" si="1"/>
        <v>0</v>
      </c>
      <c r="Q38" s="355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0</v>
      </c>
      <c r="J39" s="351">
        <f t="shared" si="1"/>
        <v>0</v>
      </c>
      <c r="K39" s="351">
        <f t="shared" si="1"/>
        <v>0</v>
      </c>
      <c r="L39" s="351">
        <f t="shared" si="1"/>
        <v>0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0</v>
      </c>
      <c r="J40" s="351">
        <f t="shared" si="1"/>
        <v>0</v>
      </c>
      <c r="K40" s="351">
        <f t="shared" si="1"/>
        <v>0</v>
      </c>
      <c r="L40" s="351">
        <f t="shared" si="1"/>
        <v>0</v>
      </c>
      <c r="Q40" s="355"/>
    </row>
    <row r="41" spans="1:18" ht="15.75" hidden="1" customHeight="1" collapsed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0</v>
      </c>
      <c r="J41" s="357">
        <v>0</v>
      </c>
      <c r="K41" s="357">
        <v>0</v>
      </c>
      <c r="L41" s="357">
        <v>0</v>
      </c>
      <c r="Q41" s="355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4700</v>
      </c>
      <c r="J42" s="360">
        <f t="shared" si="2"/>
        <v>4700</v>
      </c>
      <c r="K42" s="359">
        <f t="shared" si="2"/>
        <v>4700</v>
      </c>
      <c r="L42" s="359">
        <f t="shared" si="2"/>
        <v>4700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4700</v>
      </c>
      <c r="J43" s="352">
        <f t="shared" si="2"/>
        <v>4700</v>
      </c>
      <c r="K43" s="351">
        <f t="shared" si="2"/>
        <v>4700</v>
      </c>
      <c r="L43" s="352">
        <f t="shared" si="2"/>
        <v>4700</v>
      </c>
      <c r="Q43"/>
      <c r="R43" s="355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4700</v>
      </c>
      <c r="J44" s="352">
        <f t="shared" si="2"/>
        <v>4700</v>
      </c>
      <c r="K44" s="354">
        <f t="shared" si="2"/>
        <v>4700</v>
      </c>
      <c r="L44" s="354">
        <f t="shared" si="2"/>
        <v>4700</v>
      </c>
      <c r="Q44" s="355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4700</v>
      </c>
      <c r="J45" s="361">
        <f>SUM(J46:J60)</f>
        <v>4700</v>
      </c>
      <c r="K45" s="362">
        <f>SUM(K46:K60)</f>
        <v>4700</v>
      </c>
      <c r="L45" s="362">
        <f>SUM(L46:L60)</f>
        <v>4700</v>
      </c>
      <c r="Q45" s="355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0</v>
      </c>
      <c r="J46" s="357">
        <v>0</v>
      </c>
      <c r="K46" s="357">
        <v>0</v>
      </c>
      <c r="L46" s="357">
        <v>0</v>
      </c>
      <c r="Q46" s="355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0</v>
      </c>
      <c r="J47" s="357">
        <v>0</v>
      </c>
      <c r="K47" s="357">
        <v>0</v>
      </c>
      <c r="L47" s="357">
        <v>0</v>
      </c>
      <c r="Q47" s="355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0</v>
      </c>
      <c r="J48" s="357">
        <v>0</v>
      </c>
      <c r="K48" s="357">
        <v>0</v>
      </c>
      <c r="L48" s="357">
        <v>0</v>
      </c>
      <c r="Q48" s="355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0</v>
      </c>
      <c r="J49" s="357">
        <v>0</v>
      </c>
      <c r="K49" s="357">
        <v>0</v>
      </c>
      <c r="L49" s="357">
        <v>0</v>
      </c>
      <c r="Q49" s="355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0</v>
      </c>
      <c r="J50" s="357">
        <v>0</v>
      </c>
      <c r="K50" s="357">
        <v>0</v>
      </c>
      <c r="L50" s="357">
        <v>0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0</v>
      </c>
      <c r="J54" s="357">
        <v>0</v>
      </c>
      <c r="K54" s="357">
        <v>0</v>
      </c>
      <c r="L54" s="357">
        <v>0</v>
      </c>
      <c r="Q54" s="355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1500</v>
      </c>
      <c r="J55" s="357">
        <v>1500</v>
      </c>
      <c r="K55" s="357">
        <v>1500</v>
      </c>
      <c r="L55" s="357">
        <v>1500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0</v>
      </c>
      <c r="J57" s="357">
        <v>0</v>
      </c>
      <c r="K57" s="357">
        <v>0</v>
      </c>
      <c r="L57" s="357">
        <v>0</v>
      </c>
      <c r="Q57" s="355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3200</v>
      </c>
      <c r="J58" s="357">
        <v>3200</v>
      </c>
      <c r="K58" s="357">
        <v>3200</v>
      </c>
      <c r="L58" s="357">
        <v>3200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hidden="1" customHeight="1" collapsed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0</v>
      </c>
      <c r="J60" s="357">
        <v>0</v>
      </c>
      <c r="K60" s="357">
        <v>0</v>
      </c>
      <c r="L60" s="357">
        <v>0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0</v>
      </c>
      <c r="J135" s="364">
        <f>SUM(J136+J141+J149)</f>
        <v>0</v>
      </c>
      <c r="K135" s="352">
        <f>SUM(K136+K141+K149)</f>
        <v>0</v>
      </c>
      <c r="L135" s="351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0</v>
      </c>
      <c r="J141" s="366">
        <f t="shared" si="14"/>
        <v>0</v>
      </c>
      <c r="K141" s="353">
        <f t="shared" si="14"/>
        <v>0</v>
      </c>
      <c r="L141" s="354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0</v>
      </c>
      <c r="J142" s="364">
        <f t="shared" si="14"/>
        <v>0</v>
      </c>
      <c r="K142" s="352">
        <f t="shared" si="14"/>
        <v>0</v>
      </c>
      <c r="L142" s="351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0</v>
      </c>
      <c r="J143" s="364">
        <f>SUM(J144:J145)</f>
        <v>0</v>
      </c>
      <c r="K143" s="352">
        <f>SUM(K144:K145)</f>
        <v>0</v>
      </c>
      <c r="L143" s="351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0</v>
      </c>
      <c r="J144" s="357">
        <v>0</v>
      </c>
      <c r="K144" s="357">
        <v>0</v>
      </c>
      <c r="L144" s="357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0</v>
      </c>
      <c r="J149" s="364">
        <f t="shared" si="15"/>
        <v>0</v>
      </c>
      <c r="K149" s="352">
        <f t="shared" si="15"/>
        <v>0</v>
      </c>
      <c r="L149" s="351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0</v>
      </c>
      <c r="J150" s="370">
        <f t="shared" si="15"/>
        <v>0</v>
      </c>
      <c r="K150" s="362">
        <f t="shared" si="15"/>
        <v>0</v>
      </c>
      <c r="L150" s="361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0</v>
      </c>
      <c r="J151" s="364">
        <f>SUM(J152:J153)</f>
        <v>0</v>
      </c>
      <c r="K151" s="352">
        <f>SUM(K152:K153)</f>
        <v>0</v>
      </c>
      <c r="L151" s="351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0</v>
      </c>
      <c r="J152" s="374">
        <v>0</v>
      </c>
      <c r="K152" s="374">
        <v>0</v>
      </c>
      <c r="L152" s="37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0</v>
      </c>
      <c r="J180" s="364">
        <f>SUM(J181+J234+J299)</f>
        <v>0</v>
      </c>
      <c r="K180" s="352">
        <f>SUM(K181+K234+K299)</f>
        <v>0</v>
      </c>
      <c r="L180" s="351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0</v>
      </c>
      <c r="J181" s="359">
        <f>SUM(J182+J205+J212+J224+J228)</f>
        <v>0</v>
      </c>
      <c r="K181" s="359">
        <f>SUM(K182+K205+K212+K224+K228)</f>
        <v>0</v>
      </c>
      <c r="L181" s="359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0</v>
      </c>
      <c r="J182" s="364">
        <f>SUM(J183+J186+J191+J197+J202)</f>
        <v>0</v>
      </c>
      <c r="K182" s="352">
        <f>SUM(K183+K186+K191+K197+K202)</f>
        <v>0</v>
      </c>
      <c r="L182" s="351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0</v>
      </c>
      <c r="J191" s="364">
        <f>J192</f>
        <v>0</v>
      </c>
      <c r="K191" s="352">
        <f>K192</f>
        <v>0</v>
      </c>
      <c r="L191" s="351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0</v>
      </c>
      <c r="J192" s="351">
        <f>SUM(J193:J196)</f>
        <v>0</v>
      </c>
      <c r="K192" s="351">
        <f>SUM(K193:K196)</f>
        <v>0</v>
      </c>
      <c r="L192" s="351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0</v>
      </c>
      <c r="J194" s="358">
        <v>0</v>
      </c>
      <c r="K194" s="358">
        <v>0</v>
      </c>
      <c r="L194" s="358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0</v>
      </c>
      <c r="J196" s="380">
        <v>0</v>
      </c>
      <c r="K196" s="358">
        <v>0</v>
      </c>
      <c r="L196" s="358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4700</v>
      </c>
      <c r="J364" s="367">
        <f>SUM(J30+J180)</f>
        <v>4700</v>
      </c>
      <c r="K364" s="367">
        <f>SUM(K30+K180)</f>
        <v>4700</v>
      </c>
      <c r="L364" s="367">
        <f>SUM(L30+L180)</f>
        <v>4700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4" workbookViewId="0">
      <selection activeCell="E17" sqref="E17:K17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27" t="s">
        <v>0</v>
      </c>
      <c r="K1" s="327"/>
      <c r="L1" s="327"/>
      <c r="M1" s="94"/>
      <c r="N1" s="327"/>
      <c r="O1" s="327"/>
      <c r="P1" s="327"/>
    </row>
    <row r="2" spans="1:16">
      <c r="H2" s="3"/>
      <c r="I2"/>
      <c r="J2" s="327" t="s">
        <v>1</v>
      </c>
      <c r="K2" s="327"/>
      <c r="L2" s="327"/>
      <c r="M2" s="94"/>
      <c r="N2" s="327"/>
      <c r="O2" s="327"/>
      <c r="P2" s="327"/>
    </row>
    <row r="3" spans="1:16">
      <c r="H3" s="5"/>
      <c r="I3" s="3"/>
      <c r="J3" s="327" t="s">
        <v>2</v>
      </c>
      <c r="K3" s="327"/>
      <c r="L3" s="327"/>
      <c r="M3" s="94"/>
      <c r="N3" s="327"/>
      <c r="O3" s="327"/>
      <c r="P3" s="327"/>
    </row>
    <row r="4" spans="1:16">
      <c r="G4" s="6" t="s">
        <v>3</v>
      </c>
      <c r="H4" s="3"/>
      <c r="I4"/>
      <c r="J4" s="327" t="s">
        <v>4</v>
      </c>
      <c r="K4" s="327"/>
      <c r="L4" s="327"/>
      <c r="M4" s="94"/>
      <c r="N4" s="95"/>
      <c r="O4" s="95"/>
      <c r="P4" s="327"/>
    </row>
    <row r="5" spans="1:16">
      <c r="H5" s="7"/>
      <c r="I5"/>
      <c r="J5" s="327" t="s">
        <v>389</v>
      </c>
      <c r="K5" s="327"/>
      <c r="L5" s="327"/>
      <c r="M5" s="94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94"/>
    </row>
    <row r="7" spans="1:16">
      <c r="A7" s="596" t="s">
        <v>6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94"/>
    </row>
    <row r="8" spans="1:16" ht="15.75" customHeight="1">
      <c r="A8" s="325"/>
      <c r="B8" s="326"/>
      <c r="C8" s="326"/>
      <c r="D8" s="326"/>
      <c r="E8" s="326"/>
      <c r="F8" s="326"/>
      <c r="G8" s="598" t="s">
        <v>7</v>
      </c>
      <c r="H8" s="598"/>
      <c r="I8" s="598"/>
      <c r="J8" s="598"/>
      <c r="K8" s="598"/>
      <c r="L8" s="326"/>
      <c r="M8" s="94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94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94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7" t="s">
        <v>10</v>
      </c>
      <c r="F17" s="617"/>
      <c r="G17" s="617"/>
      <c r="H17" s="617"/>
      <c r="I17" s="617"/>
      <c r="J17" s="617"/>
      <c r="K17" s="617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9"/>
      <c r="K19" s="10"/>
      <c r="L19" s="1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15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57.95" customHeight="1">
      <c r="A23" s="568" t="s">
        <v>18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470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07" t="s">
        <v>24</v>
      </c>
      <c r="J25" s="308" t="s">
        <v>25</v>
      </c>
      <c r="K25" s="309" t="s">
        <v>26</v>
      </c>
      <c r="L25" s="309" t="s">
        <v>26</v>
      </c>
      <c r="M25" s="96"/>
    </row>
    <row r="26" spans="1:18">
      <c r="A26" s="585" t="s">
        <v>471</v>
      </c>
      <c r="B26" s="585"/>
      <c r="C26" s="585"/>
      <c r="D26" s="585"/>
      <c r="E26" s="585"/>
      <c r="F26" s="585"/>
      <c r="G26" s="585"/>
      <c r="H26" s="585"/>
      <c r="I26" s="585"/>
      <c r="J26" s="21"/>
      <c r="K26" s="22"/>
      <c r="L26" s="23" t="s">
        <v>28</v>
      </c>
      <c r="M26" s="97"/>
    </row>
    <row r="27" spans="1:18" ht="38.25" customHeight="1">
      <c r="A27" s="586" t="s">
        <v>29</v>
      </c>
      <c r="B27" s="587"/>
      <c r="C27" s="587"/>
      <c r="D27" s="587"/>
      <c r="E27" s="587"/>
      <c r="F27" s="587"/>
      <c r="G27" s="590" t="s">
        <v>30</v>
      </c>
      <c r="H27" s="592" t="s">
        <v>31</v>
      </c>
      <c r="I27" s="594" t="s">
        <v>32</v>
      </c>
      <c r="J27" s="595"/>
      <c r="K27" s="577" t="s">
        <v>33</v>
      </c>
      <c r="L27" s="579" t="s">
        <v>34</v>
      </c>
      <c r="M27" s="97"/>
    </row>
    <row r="28" spans="1:18" ht="36" customHeight="1">
      <c r="A28" s="588"/>
      <c r="B28" s="589"/>
      <c r="C28" s="589"/>
      <c r="D28" s="589"/>
      <c r="E28" s="589"/>
      <c r="F28" s="589"/>
      <c r="G28" s="591"/>
      <c r="H28" s="593"/>
      <c r="I28" s="24" t="s">
        <v>35</v>
      </c>
      <c r="J28" s="25" t="s">
        <v>36</v>
      </c>
      <c r="K28" s="578"/>
      <c r="L28" s="580"/>
    </row>
    <row r="29" spans="1:18">
      <c r="A29" s="581" t="s">
        <v>20</v>
      </c>
      <c r="B29" s="582"/>
      <c r="C29" s="582"/>
      <c r="D29" s="582"/>
      <c r="E29" s="582"/>
      <c r="F29" s="583"/>
      <c r="G29" s="26">
        <v>2</v>
      </c>
      <c r="H29" s="27">
        <v>3</v>
      </c>
      <c r="I29" s="28" t="s">
        <v>37</v>
      </c>
      <c r="J29" s="29" t="s">
        <v>38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412">
        <f>SUM(I31+I42+I61+I82+I89+I109+I135+I154+I164)</f>
        <v>2670</v>
      </c>
      <c r="J30" s="412">
        <f>SUM(J31+J42+J61+J82+J89+J109+J135+J154+J164)</f>
        <v>2670</v>
      </c>
      <c r="K30" s="413">
        <f>SUM(K31+K42+K61+K82+K89+K109+K135+K154+K164)</f>
        <v>2670</v>
      </c>
      <c r="L30" s="412">
        <f>SUM(L31+L42+L61+L82+L89+L109+L135+L154+L164)</f>
        <v>2670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412">
        <f>SUM(I32+I38)</f>
        <v>2670</v>
      </c>
      <c r="J31" s="412">
        <f>SUM(J32+J38)</f>
        <v>2670</v>
      </c>
      <c r="K31" s="414">
        <f>SUM(K32+K38)</f>
        <v>2670</v>
      </c>
      <c r="L31" s="415">
        <f>SUM(L32+L38)</f>
        <v>2670</v>
      </c>
    </row>
    <row r="32" spans="1:18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412">
        <f>SUM(I33)</f>
        <v>2632</v>
      </c>
      <c r="J32" s="412">
        <f>SUM(J33)</f>
        <v>2632</v>
      </c>
      <c r="K32" s="413">
        <f>SUM(K33)</f>
        <v>2632</v>
      </c>
      <c r="L32" s="412">
        <f>SUM(L33)</f>
        <v>2632</v>
      </c>
      <c r="Q32"/>
    </row>
    <row r="33" spans="1:18" ht="15.75" customHeight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412">
        <f>SUM(I34+I36)</f>
        <v>2632</v>
      </c>
      <c r="J33" s="412">
        <f t="shared" ref="J33:L34" si="0">SUM(J34)</f>
        <v>2632</v>
      </c>
      <c r="K33" s="412">
        <f t="shared" si="0"/>
        <v>2632</v>
      </c>
      <c r="L33" s="412">
        <f t="shared" si="0"/>
        <v>2632</v>
      </c>
      <c r="Q33" s="98"/>
    </row>
    <row r="34" spans="1:18" ht="15.75" customHeight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413">
        <f>SUM(I35)</f>
        <v>2632</v>
      </c>
      <c r="J34" s="413">
        <f t="shared" si="0"/>
        <v>2632</v>
      </c>
      <c r="K34" s="413">
        <f t="shared" si="0"/>
        <v>2632</v>
      </c>
      <c r="L34" s="413">
        <f t="shared" si="0"/>
        <v>2632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11">
        <v>2632</v>
      </c>
      <c r="J35" s="312">
        <v>2632</v>
      </c>
      <c r="K35" s="312">
        <v>2632</v>
      </c>
      <c r="L35" s="312">
        <v>2632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413">
        <f>I37</f>
        <v>0</v>
      </c>
      <c r="J36" s="413">
        <f>J37</f>
        <v>0</v>
      </c>
      <c r="K36" s="413">
        <f>K37</f>
        <v>0</v>
      </c>
      <c r="L36" s="413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12">
        <v>0</v>
      </c>
      <c r="J37" s="313">
        <v>0</v>
      </c>
      <c r="K37" s="312">
        <v>0</v>
      </c>
      <c r="L37" s="313">
        <v>0</v>
      </c>
      <c r="Q37" s="98"/>
    </row>
    <row r="38" spans="1:18" ht="15.75" customHeight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413">
        <f t="shared" ref="I38:L40" si="1">I39</f>
        <v>38</v>
      </c>
      <c r="J38" s="412">
        <f t="shared" si="1"/>
        <v>38</v>
      </c>
      <c r="K38" s="413">
        <f t="shared" si="1"/>
        <v>38</v>
      </c>
      <c r="L38" s="412">
        <f t="shared" si="1"/>
        <v>38</v>
      </c>
      <c r="Q38" s="98"/>
    </row>
    <row r="39" spans="1:18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413">
        <f t="shared" si="1"/>
        <v>38</v>
      </c>
      <c r="J39" s="412">
        <f t="shared" si="1"/>
        <v>38</v>
      </c>
      <c r="K39" s="412">
        <f t="shared" si="1"/>
        <v>38</v>
      </c>
      <c r="L39" s="412">
        <f t="shared" si="1"/>
        <v>38</v>
      </c>
      <c r="Q39"/>
    </row>
    <row r="40" spans="1:18" ht="15.75" customHeight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412">
        <f t="shared" si="1"/>
        <v>38</v>
      </c>
      <c r="J40" s="412">
        <f t="shared" si="1"/>
        <v>38</v>
      </c>
      <c r="K40" s="412">
        <f t="shared" si="1"/>
        <v>38</v>
      </c>
      <c r="L40" s="412">
        <f t="shared" si="1"/>
        <v>38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13">
        <v>38</v>
      </c>
      <c r="J41" s="312">
        <v>38</v>
      </c>
      <c r="K41" s="312">
        <v>38</v>
      </c>
      <c r="L41" s="312">
        <v>38</v>
      </c>
      <c r="Q41" s="98"/>
    </row>
    <row r="42" spans="1:18" hidden="1" collapsed="1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416">
        <f t="shared" ref="I42:L44" si="2">I43</f>
        <v>0</v>
      </c>
      <c r="J42" s="417">
        <f t="shared" si="2"/>
        <v>0</v>
      </c>
      <c r="K42" s="416">
        <f t="shared" si="2"/>
        <v>0</v>
      </c>
      <c r="L42" s="416">
        <f t="shared" si="2"/>
        <v>0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412">
        <f t="shared" si="2"/>
        <v>0</v>
      </c>
      <c r="J43" s="413">
        <f t="shared" si="2"/>
        <v>0</v>
      </c>
      <c r="K43" s="412">
        <f t="shared" si="2"/>
        <v>0</v>
      </c>
      <c r="L43" s="413">
        <f t="shared" si="2"/>
        <v>0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412">
        <f t="shared" si="2"/>
        <v>0</v>
      </c>
      <c r="J44" s="413">
        <f t="shared" si="2"/>
        <v>0</v>
      </c>
      <c r="K44" s="415">
        <f t="shared" si="2"/>
        <v>0</v>
      </c>
      <c r="L44" s="415">
        <f t="shared" si="2"/>
        <v>0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418">
        <f>SUM(I46:I60)</f>
        <v>0</v>
      </c>
      <c r="J45" s="418">
        <f>SUM(J46:J60)</f>
        <v>0</v>
      </c>
      <c r="K45" s="419">
        <f>SUM(K46:K60)</f>
        <v>0</v>
      </c>
      <c r="L45" s="419">
        <f>SUM(L46:L60)</f>
        <v>0</v>
      </c>
      <c r="Q45" s="98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12">
        <v>0</v>
      </c>
      <c r="J46" s="312">
        <v>0</v>
      </c>
      <c r="K46" s="312">
        <v>0</v>
      </c>
      <c r="L46" s="312">
        <v>0</v>
      </c>
      <c r="Q46" s="98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12">
        <v>0</v>
      </c>
      <c r="J47" s="312">
        <v>0</v>
      </c>
      <c r="K47" s="312">
        <v>0</v>
      </c>
      <c r="L47" s="312">
        <v>0</v>
      </c>
      <c r="Q47" s="98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12">
        <v>0</v>
      </c>
      <c r="J48" s="312">
        <v>0</v>
      </c>
      <c r="K48" s="312">
        <v>0</v>
      </c>
      <c r="L48" s="312">
        <v>0</v>
      </c>
      <c r="Q48" s="98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12">
        <v>0</v>
      </c>
      <c r="J49" s="312">
        <v>0</v>
      </c>
      <c r="K49" s="312">
        <v>0</v>
      </c>
      <c r="L49" s="312">
        <v>0</v>
      </c>
      <c r="Q49" s="98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12">
        <v>0</v>
      </c>
      <c r="J50" s="312">
        <v>0</v>
      </c>
      <c r="K50" s="312">
        <v>0</v>
      </c>
      <c r="L50" s="312">
        <v>0</v>
      </c>
      <c r="Q50" s="98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13">
        <v>0</v>
      </c>
      <c r="J51" s="312">
        <v>0</v>
      </c>
      <c r="K51" s="312">
        <v>0</v>
      </c>
      <c r="L51" s="312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14">
        <v>0</v>
      </c>
      <c r="J52" s="312">
        <v>0</v>
      </c>
      <c r="K52" s="312">
        <v>0</v>
      </c>
      <c r="L52" s="312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13">
        <v>0</v>
      </c>
      <c r="J53" s="313">
        <v>0</v>
      </c>
      <c r="K53" s="313">
        <v>0</v>
      </c>
      <c r="L53" s="313">
        <v>0</v>
      </c>
      <c r="Q53" s="98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13">
        <v>0</v>
      </c>
      <c r="J54" s="312">
        <v>0</v>
      </c>
      <c r="K54" s="312">
        <v>0</v>
      </c>
      <c r="L54" s="312">
        <v>0</v>
      </c>
      <c r="Q54" s="98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13">
        <v>0</v>
      </c>
      <c r="J55" s="312">
        <v>0</v>
      </c>
      <c r="K55" s="312">
        <v>0</v>
      </c>
      <c r="L55" s="312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13">
        <v>0</v>
      </c>
      <c r="J56" s="313">
        <v>0</v>
      </c>
      <c r="K56" s="313">
        <v>0</v>
      </c>
      <c r="L56" s="313">
        <v>0</v>
      </c>
      <c r="Q56" s="98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13">
        <v>0</v>
      </c>
      <c r="J57" s="312">
        <v>0</v>
      </c>
      <c r="K57" s="312">
        <v>0</v>
      </c>
      <c r="L57" s="312">
        <v>0</v>
      </c>
      <c r="Q57" s="98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13">
        <v>0</v>
      </c>
      <c r="J58" s="312">
        <v>0</v>
      </c>
      <c r="K58" s="312">
        <v>0</v>
      </c>
      <c r="L58" s="312">
        <v>0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13">
        <v>0</v>
      </c>
      <c r="J59" s="312">
        <v>0</v>
      </c>
      <c r="K59" s="312">
        <v>0</v>
      </c>
      <c r="L59" s="312">
        <v>0</v>
      </c>
      <c r="Q59" s="98"/>
      <c r="R59"/>
    </row>
    <row r="60" spans="1:18" ht="15.75" hidden="1" customHeight="1" collapsed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13">
        <v>0</v>
      </c>
      <c r="J60" s="312">
        <v>0</v>
      </c>
      <c r="K60" s="312">
        <v>0</v>
      </c>
      <c r="L60" s="312">
        <v>0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416">
        <f>I62</f>
        <v>0</v>
      </c>
      <c r="J61" s="416">
        <f>J62</f>
        <v>0</v>
      </c>
      <c r="K61" s="416">
        <f>K62</f>
        <v>0</v>
      </c>
      <c r="L61" s="416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412">
        <f>SUM(I63+I68+I73)</f>
        <v>0</v>
      </c>
      <c r="J62" s="420">
        <f>SUM(J63+J68+J73)</f>
        <v>0</v>
      </c>
      <c r="K62" s="413">
        <f>SUM(K63+K68+K73)</f>
        <v>0</v>
      </c>
      <c r="L62" s="412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412">
        <f>I64</f>
        <v>0</v>
      </c>
      <c r="J63" s="420">
        <f>J64</f>
        <v>0</v>
      </c>
      <c r="K63" s="413">
        <f>K64</f>
        <v>0</v>
      </c>
      <c r="L63" s="412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412">
        <f>SUM(I65:I67)</f>
        <v>0</v>
      </c>
      <c r="J64" s="420">
        <f>SUM(J65:J67)</f>
        <v>0</v>
      </c>
      <c r="K64" s="413">
        <f>SUM(K65:K67)</f>
        <v>0</v>
      </c>
      <c r="L64" s="412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13">
        <v>0</v>
      </c>
      <c r="J65" s="313">
        <v>0</v>
      </c>
      <c r="K65" s="313">
        <v>0</v>
      </c>
      <c r="L65" s="313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11">
        <v>0</v>
      </c>
      <c r="J66" s="311">
        <v>0</v>
      </c>
      <c r="K66" s="311">
        <v>0</v>
      </c>
      <c r="L66" s="311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13">
        <v>0</v>
      </c>
      <c r="J67" s="313">
        <v>0</v>
      </c>
      <c r="K67" s="313">
        <v>0</v>
      </c>
      <c r="L67" s="313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416">
        <f>I69</f>
        <v>0</v>
      </c>
      <c r="J68" s="421">
        <f>J69</f>
        <v>0</v>
      </c>
      <c r="K68" s="417">
        <f>K69</f>
        <v>0</v>
      </c>
      <c r="L68" s="417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415">
        <f>SUM(I70:I72)</f>
        <v>0</v>
      </c>
      <c r="J69" s="422">
        <f>SUM(J70:J72)</f>
        <v>0</v>
      </c>
      <c r="K69" s="414">
        <f>SUM(K70:K72)</f>
        <v>0</v>
      </c>
      <c r="L69" s="413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13">
        <v>0</v>
      </c>
      <c r="J70" s="313">
        <v>0</v>
      </c>
      <c r="K70" s="313">
        <v>0</v>
      </c>
      <c r="L70" s="313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13">
        <v>0</v>
      </c>
      <c r="J71" s="313">
        <v>0</v>
      </c>
      <c r="K71" s="313">
        <v>0</v>
      </c>
      <c r="L71" s="313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13">
        <v>0</v>
      </c>
      <c r="J72" s="313">
        <v>0</v>
      </c>
      <c r="K72" s="313">
        <v>0</v>
      </c>
      <c r="L72" s="313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412">
        <f>I74</f>
        <v>0</v>
      </c>
      <c r="J73" s="420">
        <f>J74</f>
        <v>0</v>
      </c>
      <c r="K73" s="413">
        <f>K74</f>
        <v>0</v>
      </c>
      <c r="L73" s="413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412">
        <f>SUM(I75:I77)</f>
        <v>0</v>
      </c>
      <c r="J74" s="420">
        <f>SUM(J75:J77)</f>
        <v>0</v>
      </c>
      <c r="K74" s="413">
        <f>SUM(K75:K77)</f>
        <v>0</v>
      </c>
      <c r="L74" s="413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11">
        <v>0</v>
      </c>
      <c r="J75" s="311">
        <v>0</v>
      </c>
      <c r="K75" s="311">
        <v>0</v>
      </c>
      <c r="L75" s="311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13">
        <v>0</v>
      </c>
      <c r="J76" s="313">
        <v>0</v>
      </c>
      <c r="K76" s="313">
        <v>0</v>
      </c>
      <c r="L76" s="313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11">
        <v>0</v>
      </c>
      <c r="J77" s="311">
        <v>0</v>
      </c>
      <c r="K77" s="311">
        <v>0</v>
      </c>
      <c r="L77" s="311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412">
        <f t="shared" ref="I78:L79" si="3">I79</f>
        <v>0</v>
      </c>
      <c r="J78" s="412">
        <f t="shared" si="3"/>
        <v>0</v>
      </c>
      <c r="K78" s="412">
        <f t="shared" si="3"/>
        <v>0</v>
      </c>
      <c r="L78" s="412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412">
        <f t="shared" si="3"/>
        <v>0</v>
      </c>
      <c r="J79" s="412">
        <f t="shared" si="3"/>
        <v>0</v>
      </c>
      <c r="K79" s="412">
        <f t="shared" si="3"/>
        <v>0</v>
      </c>
      <c r="L79" s="412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412">
        <f>SUM(I81)</f>
        <v>0</v>
      </c>
      <c r="J80" s="412">
        <f>SUM(J81)</f>
        <v>0</v>
      </c>
      <c r="K80" s="412">
        <f>SUM(K81)</f>
        <v>0</v>
      </c>
      <c r="L80" s="412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412">
        <f t="shared" ref="I82:L84" si="4">I83</f>
        <v>0</v>
      </c>
      <c r="J82" s="420">
        <f t="shared" si="4"/>
        <v>0</v>
      </c>
      <c r="K82" s="413">
        <f t="shared" si="4"/>
        <v>0</v>
      </c>
      <c r="L82" s="413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412">
        <f t="shared" si="4"/>
        <v>0</v>
      </c>
      <c r="J83" s="420">
        <f t="shared" si="4"/>
        <v>0</v>
      </c>
      <c r="K83" s="413">
        <f t="shared" si="4"/>
        <v>0</v>
      </c>
      <c r="L83" s="413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412">
        <f t="shared" si="4"/>
        <v>0</v>
      </c>
      <c r="J84" s="420">
        <f t="shared" si="4"/>
        <v>0</v>
      </c>
      <c r="K84" s="413">
        <f t="shared" si="4"/>
        <v>0</v>
      </c>
      <c r="L84" s="413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412">
        <f>SUM(I86:I88)</f>
        <v>0</v>
      </c>
      <c r="J85" s="420">
        <f>SUM(J86:J88)</f>
        <v>0</v>
      </c>
      <c r="K85" s="413">
        <f>SUM(K86:K88)</f>
        <v>0</v>
      </c>
      <c r="L85" s="413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412">
        <f>SUM(I90+I95+I100)</f>
        <v>0</v>
      </c>
      <c r="J89" s="420">
        <f>SUM(J90+J95+J100)</f>
        <v>0</v>
      </c>
      <c r="K89" s="413">
        <f>SUM(K90+K95+K100)</f>
        <v>0</v>
      </c>
      <c r="L89" s="413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416">
        <f t="shared" ref="I90:L91" si="5">I91</f>
        <v>0</v>
      </c>
      <c r="J90" s="421">
        <f t="shared" si="5"/>
        <v>0</v>
      </c>
      <c r="K90" s="417">
        <f t="shared" si="5"/>
        <v>0</v>
      </c>
      <c r="L90" s="417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412">
        <f t="shared" si="5"/>
        <v>0</v>
      </c>
      <c r="J91" s="420">
        <f t="shared" si="5"/>
        <v>0</v>
      </c>
      <c r="K91" s="413">
        <f t="shared" si="5"/>
        <v>0</v>
      </c>
      <c r="L91" s="413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412">
        <f>SUM(I93:I94)</f>
        <v>0</v>
      </c>
      <c r="J92" s="420">
        <f>SUM(J93:J94)</f>
        <v>0</v>
      </c>
      <c r="K92" s="413">
        <f>SUM(K93:K94)</f>
        <v>0</v>
      </c>
      <c r="L92" s="413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412">
        <f t="shared" ref="I95:L96" si="6">I96</f>
        <v>0</v>
      </c>
      <c r="J95" s="420">
        <f t="shared" si="6"/>
        <v>0</v>
      </c>
      <c r="K95" s="413">
        <f t="shared" si="6"/>
        <v>0</v>
      </c>
      <c r="L95" s="412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412">
        <f t="shared" si="6"/>
        <v>0</v>
      </c>
      <c r="J96" s="420">
        <f t="shared" si="6"/>
        <v>0</v>
      </c>
      <c r="K96" s="413">
        <f t="shared" si="6"/>
        <v>0</v>
      </c>
      <c r="L96" s="412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412">
        <f>SUM(I98:I99)</f>
        <v>0</v>
      </c>
      <c r="J97" s="420">
        <f>SUM(J98:J99)</f>
        <v>0</v>
      </c>
      <c r="K97" s="413">
        <f>SUM(K98:K99)</f>
        <v>0</v>
      </c>
      <c r="L97" s="412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412">
        <f>I101+I105</f>
        <v>0</v>
      </c>
      <c r="J100" s="412">
        <f>J101+J105</f>
        <v>0</v>
      </c>
      <c r="K100" s="412">
        <f>K101+K105</f>
        <v>0</v>
      </c>
      <c r="L100" s="412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412">
        <f>I102</f>
        <v>0</v>
      </c>
      <c r="J101" s="420">
        <f>J102</f>
        <v>0</v>
      </c>
      <c r="K101" s="413">
        <f>K102</f>
        <v>0</v>
      </c>
      <c r="L101" s="412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415">
        <f>SUM(I103:I104)</f>
        <v>0</v>
      </c>
      <c r="J102" s="422">
        <f>SUM(J103:J104)</f>
        <v>0</v>
      </c>
      <c r="K102" s="414">
        <f>SUM(K103:K104)</f>
        <v>0</v>
      </c>
      <c r="L102" s="415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415">
        <f>I106</f>
        <v>0</v>
      </c>
      <c r="J105" s="415">
        <f>J106</f>
        <v>0</v>
      </c>
      <c r="K105" s="415">
        <f>K106</f>
        <v>0</v>
      </c>
      <c r="L105" s="415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415">
        <f>SUM(I107:I108)</f>
        <v>0</v>
      </c>
      <c r="J106" s="415">
        <f>SUM(J107:J108)</f>
        <v>0</v>
      </c>
      <c r="K106" s="415">
        <f>SUM(K107:K108)</f>
        <v>0</v>
      </c>
      <c r="L106" s="415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412">
        <f>SUM(I110+I115+I119+I123+I127+I131)</f>
        <v>0</v>
      </c>
      <c r="J109" s="412">
        <f>SUM(J110+J115+J119+J123+J127+J131)</f>
        <v>0</v>
      </c>
      <c r="K109" s="412">
        <f>SUM(K110+K115+K119+K123+K127+K131)</f>
        <v>0</v>
      </c>
      <c r="L109" s="412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415">
        <f t="shared" ref="I110:L111" si="7">I111</f>
        <v>0</v>
      </c>
      <c r="J110" s="422">
        <f t="shared" si="7"/>
        <v>0</v>
      </c>
      <c r="K110" s="414">
        <f t="shared" si="7"/>
        <v>0</v>
      </c>
      <c r="L110" s="415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412">
        <f t="shared" si="7"/>
        <v>0</v>
      </c>
      <c r="J111" s="420">
        <f t="shared" si="7"/>
        <v>0</v>
      </c>
      <c r="K111" s="413">
        <f t="shared" si="7"/>
        <v>0</v>
      </c>
      <c r="L111" s="412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412">
        <f>SUM(I113:I114)</f>
        <v>0</v>
      </c>
      <c r="J112" s="420">
        <f>SUM(J113:J114)</f>
        <v>0</v>
      </c>
      <c r="K112" s="413">
        <f>SUM(K113:K114)</f>
        <v>0</v>
      </c>
      <c r="L112" s="412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412">
        <f t="shared" ref="I115:L117" si="8">I116</f>
        <v>0</v>
      </c>
      <c r="J115" s="420">
        <f t="shared" si="8"/>
        <v>0</v>
      </c>
      <c r="K115" s="413">
        <f t="shared" si="8"/>
        <v>0</v>
      </c>
      <c r="L115" s="412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412">
        <f t="shared" si="8"/>
        <v>0</v>
      </c>
      <c r="J116" s="420">
        <f t="shared" si="8"/>
        <v>0</v>
      </c>
      <c r="K116" s="413">
        <f t="shared" si="8"/>
        <v>0</v>
      </c>
      <c r="L116" s="412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423">
        <f t="shared" si="8"/>
        <v>0</v>
      </c>
      <c r="J117" s="424">
        <f t="shared" si="8"/>
        <v>0</v>
      </c>
      <c r="K117" s="425">
        <f t="shared" si="8"/>
        <v>0</v>
      </c>
      <c r="L117" s="423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416">
        <f t="shared" ref="I119:L121" si="9">I120</f>
        <v>0</v>
      </c>
      <c r="J119" s="421">
        <f t="shared" si="9"/>
        <v>0</v>
      </c>
      <c r="K119" s="417">
        <f t="shared" si="9"/>
        <v>0</v>
      </c>
      <c r="L119" s="416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412">
        <f t="shared" si="9"/>
        <v>0</v>
      </c>
      <c r="J120" s="420">
        <f t="shared" si="9"/>
        <v>0</v>
      </c>
      <c r="K120" s="413">
        <f t="shared" si="9"/>
        <v>0</v>
      </c>
      <c r="L120" s="412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412">
        <f t="shared" si="9"/>
        <v>0</v>
      </c>
      <c r="J121" s="420">
        <f t="shared" si="9"/>
        <v>0</v>
      </c>
      <c r="K121" s="413">
        <f t="shared" si="9"/>
        <v>0</v>
      </c>
      <c r="L121" s="412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416">
        <f t="shared" ref="I123:L125" si="10">I124</f>
        <v>0</v>
      </c>
      <c r="J123" s="421">
        <f t="shared" si="10"/>
        <v>0</v>
      </c>
      <c r="K123" s="417">
        <f t="shared" si="10"/>
        <v>0</v>
      </c>
      <c r="L123" s="416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412">
        <f t="shared" si="10"/>
        <v>0</v>
      </c>
      <c r="J124" s="420">
        <f t="shared" si="10"/>
        <v>0</v>
      </c>
      <c r="K124" s="413">
        <f t="shared" si="10"/>
        <v>0</v>
      </c>
      <c r="L124" s="412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412">
        <f t="shared" si="10"/>
        <v>0</v>
      </c>
      <c r="J125" s="420">
        <f t="shared" si="10"/>
        <v>0</v>
      </c>
      <c r="K125" s="413">
        <f t="shared" si="10"/>
        <v>0</v>
      </c>
      <c r="L125" s="412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418">
        <f t="shared" ref="I127:L129" si="11">I128</f>
        <v>0</v>
      </c>
      <c r="J127" s="426">
        <f t="shared" si="11"/>
        <v>0</v>
      </c>
      <c r="K127" s="419">
        <f t="shared" si="11"/>
        <v>0</v>
      </c>
      <c r="L127" s="418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412">
        <f t="shared" si="11"/>
        <v>0</v>
      </c>
      <c r="J128" s="420">
        <f t="shared" si="11"/>
        <v>0</v>
      </c>
      <c r="K128" s="413">
        <f t="shared" si="11"/>
        <v>0</v>
      </c>
      <c r="L128" s="412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412">
        <f t="shared" si="11"/>
        <v>0</v>
      </c>
      <c r="J129" s="420">
        <f t="shared" si="11"/>
        <v>0</v>
      </c>
      <c r="K129" s="413">
        <f t="shared" si="11"/>
        <v>0</v>
      </c>
      <c r="L129" s="412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15" t="s">
        <v>390</v>
      </c>
      <c r="H131" s="310">
        <v>102</v>
      </c>
      <c r="I131" s="413">
        <f t="shared" ref="I131:L133" si="12">I132</f>
        <v>0</v>
      </c>
      <c r="J131" s="412">
        <f t="shared" si="12"/>
        <v>0</v>
      </c>
      <c r="K131" s="412">
        <f t="shared" si="12"/>
        <v>0</v>
      </c>
      <c r="L131" s="412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15" t="s">
        <v>390</v>
      </c>
      <c r="H132" s="310">
        <v>103</v>
      </c>
      <c r="I132" s="412">
        <f t="shared" si="12"/>
        <v>0</v>
      </c>
      <c r="J132" s="412">
        <f t="shared" si="12"/>
        <v>0</v>
      </c>
      <c r="K132" s="412">
        <f t="shared" si="12"/>
        <v>0</v>
      </c>
      <c r="L132" s="412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15" t="s">
        <v>390</v>
      </c>
      <c r="H133" s="310">
        <v>104</v>
      </c>
      <c r="I133" s="412">
        <f t="shared" si="12"/>
        <v>0</v>
      </c>
      <c r="J133" s="412">
        <f t="shared" si="12"/>
        <v>0</v>
      </c>
      <c r="K133" s="412">
        <f t="shared" si="12"/>
        <v>0</v>
      </c>
      <c r="L133" s="412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16" t="s">
        <v>390</v>
      </c>
      <c r="H134" s="310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413">
        <f>SUM(I136+I141+I149)</f>
        <v>0</v>
      </c>
      <c r="J135" s="420">
        <f>SUM(J136+J141+J149)</f>
        <v>0</v>
      </c>
      <c r="K135" s="413">
        <f>SUM(K136+K141+K149)</f>
        <v>0</v>
      </c>
      <c r="L135" s="412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413">
        <f t="shared" ref="I136:L137" si="13">I137</f>
        <v>0</v>
      </c>
      <c r="J136" s="420">
        <f t="shared" si="13"/>
        <v>0</v>
      </c>
      <c r="K136" s="413">
        <f t="shared" si="13"/>
        <v>0</v>
      </c>
      <c r="L136" s="412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413">
        <f t="shared" si="13"/>
        <v>0</v>
      </c>
      <c r="J137" s="420">
        <f t="shared" si="13"/>
        <v>0</v>
      </c>
      <c r="K137" s="413">
        <f t="shared" si="13"/>
        <v>0</v>
      </c>
      <c r="L137" s="412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413">
        <f>SUM(I139:I140)</f>
        <v>0</v>
      </c>
      <c r="J138" s="420">
        <f>SUM(J139:J140)</f>
        <v>0</v>
      </c>
      <c r="K138" s="413">
        <f>SUM(K139:K140)</f>
        <v>0</v>
      </c>
      <c r="L138" s="412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427">
        <v>0</v>
      </c>
      <c r="J139" s="427">
        <v>0</v>
      </c>
      <c r="K139" s="427">
        <v>0</v>
      </c>
      <c r="L139" s="427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414">
        <f t="shared" ref="I141:L142" si="14">I142</f>
        <v>0</v>
      </c>
      <c r="J141" s="422">
        <f t="shared" si="14"/>
        <v>0</v>
      </c>
      <c r="K141" s="414">
        <f t="shared" si="14"/>
        <v>0</v>
      </c>
      <c r="L141" s="415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413">
        <f t="shared" si="14"/>
        <v>0</v>
      </c>
      <c r="J142" s="420">
        <f t="shared" si="14"/>
        <v>0</v>
      </c>
      <c r="K142" s="413">
        <f t="shared" si="14"/>
        <v>0</v>
      </c>
      <c r="L142" s="412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413">
        <f>SUM(I144:I145)</f>
        <v>0</v>
      </c>
      <c r="J143" s="420">
        <f>SUM(J144:J145)</f>
        <v>0</v>
      </c>
      <c r="K143" s="413">
        <f>SUM(K144:K145)</f>
        <v>0</v>
      </c>
      <c r="L143" s="412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413">
        <f>I147</f>
        <v>0</v>
      </c>
      <c r="J146" s="413">
        <f>J147</f>
        <v>0</v>
      </c>
      <c r="K146" s="413">
        <f>K147</f>
        <v>0</v>
      </c>
      <c r="L146" s="413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413">
        <f>SUM(I148)</f>
        <v>0</v>
      </c>
      <c r="J147" s="413">
        <f>SUM(J148)</f>
        <v>0</v>
      </c>
      <c r="K147" s="413">
        <f>SUM(K148)</f>
        <v>0</v>
      </c>
      <c r="L147" s="413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413">
        <f t="shared" ref="I149:L150" si="15">I150</f>
        <v>0</v>
      </c>
      <c r="J149" s="420">
        <f t="shared" si="15"/>
        <v>0</v>
      </c>
      <c r="K149" s="413">
        <f t="shared" si="15"/>
        <v>0</v>
      </c>
      <c r="L149" s="412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419">
        <f t="shared" si="15"/>
        <v>0</v>
      </c>
      <c r="J150" s="426">
        <f t="shared" si="15"/>
        <v>0</v>
      </c>
      <c r="K150" s="419">
        <f t="shared" si="15"/>
        <v>0</v>
      </c>
      <c r="L150" s="418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413">
        <f>SUM(I152:I153)</f>
        <v>0</v>
      </c>
      <c r="J151" s="420">
        <f>SUM(J152:J153)</f>
        <v>0</v>
      </c>
      <c r="K151" s="413">
        <f>SUM(K152:K153)</f>
        <v>0</v>
      </c>
      <c r="L151" s="412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427">
        <v>0</v>
      </c>
      <c r="J152" s="427">
        <v>0</v>
      </c>
      <c r="K152" s="427">
        <v>0</v>
      </c>
      <c r="L152" s="427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417">
        <f>I155</f>
        <v>0</v>
      </c>
      <c r="J154" s="421">
        <f>J155</f>
        <v>0</v>
      </c>
      <c r="K154" s="417">
        <f>K155</f>
        <v>0</v>
      </c>
      <c r="L154" s="416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417">
        <f>I156+I161</f>
        <v>0</v>
      </c>
      <c r="J155" s="421">
        <f>J156+J161</f>
        <v>0</v>
      </c>
      <c r="K155" s="417">
        <f>K156+K161</f>
        <v>0</v>
      </c>
      <c r="L155" s="416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413">
        <f>I157</f>
        <v>0</v>
      </c>
      <c r="J156" s="420">
        <f>J157</f>
        <v>0</v>
      </c>
      <c r="K156" s="413">
        <f>K157</f>
        <v>0</v>
      </c>
      <c r="L156" s="412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417">
        <f>SUM(I158:I160)</f>
        <v>0</v>
      </c>
      <c r="J157" s="417">
        <f>SUM(J158:J160)</f>
        <v>0</v>
      </c>
      <c r="K157" s="417">
        <f>SUM(K158:K160)</f>
        <v>0</v>
      </c>
      <c r="L157" s="417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428">
        <v>0</v>
      </c>
      <c r="J159" s="428">
        <v>0</v>
      </c>
      <c r="K159" s="428">
        <v>0</v>
      </c>
      <c r="L159" s="428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428">
        <v>0</v>
      </c>
      <c r="J160" s="429">
        <v>0</v>
      </c>
      <c r="K160" s="428">
        <v>0</v>
      </c>
      <c r="L160" s="314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413">
        <f t="shared" ref="I161:L162" si="16">I162</f>
        <v>0</v>
      </c>
      <c r="J161" s="420">
        <f t="shared" si="16"/>
        <v>0</v>
      </c>
      <c r="K161" s="413">
        <f t="shared" si="16"/>
        <v>0</v>
      </c>
      <c r="L161" s="412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413">
        <f t="shared" si="16"/>
        <v>0</v>
      </c>
      <c r="J162" s="420">
        <f t="shared" si="16"/>
        <v>0</v>
      </c>
      <c r="K162" s="413">
        <f t="shared" si="16"/>
        <v>0</v>
      </c>
      <c r="L162" s="412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430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413">
        <f>I165+I169</f>
        <v>0</v>
      </c>
      <c r="J164" s="420">
        <f>J165+J169</f>
        <v>0</v>
      </c>
      <c r="K164" s="413">
        <f>K165+K169</f>
        <v>0</v>
      </c>
      <c r="L164" s="412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413">
        <f t="shared" ref="I165:L167" si="17">I166</f>
        <v>0</v>
      </c>
      <c r="J165" s="420">
        <f t="shared" si="17"/>
        <v>0</v>
      </c>
      <c r="K165" s="413">
        <f t="shared" si="17"/>
        <v>0</v>
      </c>
      <c r="L165" s="412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417">
        <f t="shared" si="17"/>
        <v>0</v>
      </c>
      <c r="J166" s="421">
        <f t="shared" si="17"/>
        <v>0</v>
      </c>
      <c r="K166" s="417">
        <f t="shared" si="17"/>
        <v>0</v>
      </c>
      <c r="L166" s="416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413">
        <f t="shared" si="17"/>
        <v>0</v>
      </c>
      <c r="J167" s="420">
        <f t="shared" si="17"/>
        <v>0</v>
      </c>
      <c r="K167" s="413">
        <f t="shared" si="17"/>
        <v>0</v>
      </c>
      <c r="L167" s="412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427">
        <v>0</v>
      </c>
      <c r="J168" s="427">
        <v>0</v>
      </c>
      <c r="K168" s="427">
        <v>0</v>
      </c>
      <c r="L168" s="427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413">
        <f>SUM(I170+I175)</f>
        <v>0</v>
      </c>
      <c r="J169" s="413">
        <f>SUM(J170+J175)</f>
        <v>0</v>
      </c>
      <c r="K169" s="413">
        <f>SUM(K170+K175)</f>
        <v>0</v>
      </c>
      <c r="L169" s="413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417">
        <f>I171</f>
        <v>0</v>
      </c>
      <c r="J170" s="421">
        <f>J171</f>
        <v>0</v>
      </c>
      <c r="K170" s="417">
        <f>K171</f>
        <v>0</v>
      </c>
      <c r="L170" s="416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413">
        <f>SUM(I172:I174)</f>
        <v>0</v>
      </c>
      <c r="J171" s="420">
        <f>SUM(J172:J174)</f>
        <v>0</v>
      </c>
      <c r="K171" s="413">
        <f>SUM(K172:K174)</f>
        <v>0</v>
      </c>
      <c r="L171" s="412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428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12">
        <v>0</v>
      </c>
      <c r="J173" s="431">
        <v>0</v>
      </c>
      <c r="K173" s="431">
        <v>0</v>
      </c>
      <c r="L173" s="431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413">
        <f>I176</f>
        <v>0</v>
      </c>
      <c r="J175" s="420">
        <f>J176</f>
        <v>0</v>
      </c>
      <c r="K175" s="413">
        <f>K176</f>
        <v>0</v>
      </c>
      <c r="L175" s="412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417">
        <f>SUM(I177:I179)</f>
        <v>0</v>
      </c>
      <c r="J176" s="417">
        <f>SUM(J177:J179)</f>
        <v>0</v>
      </c>
      <c r="K176" s="417">
        <f>SUM(K177:K179)</f>
        <v>0</v>
      </c>
      <c r="L176" s="417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431">
        <v>0</v>
      </c>
      <c r="J179" s="431">
        <v>0</v>
      </c>
      <c r="K179" s="431">
        <v>0</v>
      </c>
      <c r="L179" s="431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412">
        <f>SUM(I181+I234+I299)</f>
        <v>0</v>
      </c>
      <c r="J180" s="420">
        <f>SUM(J181+J234+J299)</f>
        <v>0</v>
      </c>
      <c r="K180" s="413">
        <f>SUM(K181+K234+K299)</f>
        <v>0</v>
      </c>
      <c r="L180" s="412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412">
        <f>SUM(I182+I205+I212+I224+I228)</f>
        <v>0</v>
      </c>
      <c r="J181" s="416">
        <f>SUM(J182+J205+J212+J224+J228)</f>
        <v>0</v>
      </c>
      <c r="K181" s="416">
        <f>SUM(K182+K205+K212+K224+K228)</f>
        <v>0</v>
      </c>
      <c r="L181" s="416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416">
        <f>SUM(I183+I186+I191+I197+I202)</f>
        <v>0</v>
      </c>
      <c r="J182" s="420">
        <f>SUM(J183+J186+J191+J197+J202)</f>
        <v>0</v>
      </c>
      <c r="K182" s="413">
        <f>SUM(K183+K186+K191+K197+K202)</f>
        <v>0</v>
      </c>
      <c r="L182" s="412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412">
        <f t="shared" ref="I183:L184" si="18">I184</f>
        <v>0</v>
      </c>
      <c r="J183" s="421">
        <f t="shared" si="18"/>
        <v>0</v>
      </c>
      <c r="K183" s="417">
        <f t="shared" si="18"/>
        <v>0</v>
      </c>
      <c r="L183" s="416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416">
        <f t="shared" si="18"/>
        <v>0</v>
      </c>
      <c r="J184" s="412">
        <f t="shared" si="18"/>
        <v>0</v>
      </c>
      <c r="K184" s="412">
        <f t="shared" si="18"/>
        <v>0</v>
      </c>
      <c r="L184" s="412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416">
        <f>I187</f>
        <v>0</v>
      </c>
      <c r="J186" s="421">
        <f>J187</f>
        <v>0</v>
      </c>
      <c r="K186" s="417">
        <f>K187</f>
        <v>0</v>
      </c>
      <c r="L186" s="416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412">
        <f>SUM(I188:I190)</f>
        <v>0</v>
      </c>
      <c r="J187" s="420">
        <f>SUM(J188:J190)</f>
        <v>0</v>
      </c>
      <c r="K187" s="413">
        <f>SUM(K188:K190)</f>
        <v>0</v>
      </c>
      <c r="L187" s="412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11">
        <v>0</v>
      </c>
      <c r="J188" s="311">
        <v>0</v>
      </c>
      <c r="K188" s="311">
        <v>0</v>
      </c>
      <c r="L188" s="431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11">
        <v>0</v>
      </c>
      <c r="J190" s="311">
        <v>0</v>
      </c>
      <c r="K190" s="311">
        <v>0</v>
      </c>
      <c r="L190" s="431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412">
        <f>I192</f>
        <v>0</v>
      </c>
      <c r="J191" s="420">
        <f>J192</f>
        <v>0</v>
      </c>
      <c r="K191" s="413">
        <f>K192</f>
        <v>0</v>
      </c>
      <c r="L191" s="412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412">
        <f>SUM(I193:I196)</f>
        <v>0</v>
      </c>
      <c r="J192" s="412">
        <f>SUM(J193:J196)</f>
        <v>0</v>
      </c>
      <c r="K192" s="412">
        <f>SUM(K193:K196)</f>
        <v>0</v>
      </c>
      <c r="L192" s="412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13">
        <v>0</v>
      </c>
      <c r="J193" s="313">
        <v>0</v>
      </c>
      <c r="K193" s="313">
        <v>0</v>
      </c>
      <c r="L193" s="431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16" t="s">
        <v>137</v>
      </c>
      <c r="H196" s="310">
        <v>167</v>
      </c>
      <c r="I196" s="432">
        <v>0</v>
      </c>
      <c r="J196" s="433">
        <v>0</v>
      </c>
      <c r="K196" s="313">
        <v>0</v>
      </c>
      <c r="L196" s="313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412">
        <f>I198</f>
        <v>0</v>
      </c>
      <c r="J197" s="422">
        <f>J198</f>
        <v>0</v>
      </c>
      <c r="K197" s="414">
        <f>K198</f>
        <v>0</v>
      </c>
      <c r="L197" s="415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416">
        <f>SUM(I199:I201)</f>
        <v>0</v>
      </c>
      <c r="J198" s="420">
        <f>SUM(J199:J201)</f>
        <v>0</v>
      </c>
      <c r="K198" s="413">
        <f>SUM(K199:K201)</f>
        <v>0</v>
      </c>
      <c r="L198" s="412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13">
        <v>0</v>
      </c>
      <c r="J199" s="313">
        <v>0</v>
      </c>
      <c r="K199" s="313">
        <v>0</v>
      </c>
      <c r="L199" s="431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412">
        <f t="shared" ref="I202:L203" si="19">I203</f>
        <v>0</v>
      </c>
      <c r="J202" s="420">
        <f t="shared" si="19"/>
        <v>0</v>
      </c>
      <c r="K202" s="413">
        <f t="shared" si="19"/>
        <v>0</v>
      </c>
      <c r="L202" s="412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413">
        <f t="shared" si="19"/>
        <v>0</v>
      </c>
      <c r="J203" s="413">
        <f t="shared" si="19"/>
        <v>0</v>
      </c>
      <c r="K203" s="413">
        <f t="shared" si="19"/>
        <v>0</v>
      </c>
      <c r="L203" s="413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412">
        <f t="shared" ref="I205:L206" si="20">I206</f>
        <v>0</v>
      </c>
      <c r="J205" s="422">
        <f t="shared" si="20"/>
        <v>0</v>
      </c>
      <c r="K205" s="414">
        <f t="shared" si="20"/>
        <v>0</v>
      </c>
      <c r="L205" s="415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416">
        <f t="shared" si="20"/>
        <v>0</v>
      </c>
      <c r="J206" s="420">
        <f t="shared" si="20"/>
        <v>0</v>
      </c>
      <c r="K206" s="413">
        <f t="shared" si="20"/>
        <v>0</v>
      </c>
      <c r="L206" s="412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412">
        <f>SUM(I208:I211)</f>
        <v>0</v>
      </c>
      <c r="J207" s="421">
        <f>SUM(J208:J211)</f>
        <v>0</v>
      </c>
      <c r="K207" s="417">
        <f>SUM(K208:K211)</f>
        <v>0</v>
      </c>
      <c r="L207" s="416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13">
        <v>0</v>
      </c>
      <c r="J211" s="313">
        <v>0</v>
      </c>
      <c r="K211" s="313">
        <v>0</v>
      </c>
      <c r="L211" s="431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412">
        <f>SUM(I213+I216)</f>
        <v>0</v>
      </c>
      <c r="J212" s="420">
        <f>SUM(J213+J216)</f>
        <v>0</v>
      </c>
      <c r="K212" s="413">
        <f>SUM(K213+K216)</f>
        <v>0</v>
      </c>
      <c r="L212" s="412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416">
        <f t="shared" ref="I213:L214" si="21">I214</f>
        <v>0</v>
      </c>
      <c r="J213" s="421">
        <f t="shared" si="21"/>
        <v>0</v>
      </c>
      <c r="K213" s="417">
        <f t="shared" si="21"/>
        <v>0</v>
      </c>
      <c r="L213" s="416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412">
        <f t="shared" si="21"/>
        <v>0</v>
      </c>
      <c r="J214" s="420">
        <f t="shared" si="21"/>
        <v>0</v>
      </c>
      <c r="K214" s="413">
        <f t="shared" si="21"/>
        <v>0</v>
      </c>
      <c r="L214" s="412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431">
        <v>0</v>
      </c>
      <c r="J215" s="431">
        <v>0</v>
      </c>
      <c r="K215" s="431">
        <v>0</v>
      </c>
      <c r="L215" s="431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412">
        <f>I217</f>
        <v>0</v>
      </c>
      <c r="J216" s="420">
        <f>J217</f>
        <v>0</v>
      </c>
      <c r="K216" s="413">
        <f>K217</f>
        <v>0</v>
      </c>
      <c r="L216" s="412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412">
        <f t="shared" ref="I217:P217" si="22">SUM(I218:I223)</f>
        <v>0</v>
      </c>
      <c r="J217" s="412">
        <f t="shared" si="22"/>
        <v>0</v>
      </c>
      <c r="K217" s="412">
        <f t="shared" si="22"/>
        <v>0</v>
      </c>
      <c r="L217" s="412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13">
        <v>0</v>
      </c>
      <c r="J218" s="313">
        <v>0</v>
      </c>
      <c r="K218" s="313">
        <v>0</v>
      </c>
      <c r="L218" s="431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13">
        <v>0</v>
      </c>
      <c r="J221" s="313">
        <v>0</v>
      </c>
      <c r="K221" s="313">
        <v>0</v>
      </c>
      <c r="L221" s="431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13">
        <v>0</v>
      </c>
      <c r="J223" s="313">
        <v>0</v>
      </c>
      <c r="K223" s="313">
        <v>0</v>
      </c>
      <c r="L223" s="431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416">
        <f t="shared" ref="I224:L226" si="23">I225</f>
        <v>0</v>
      </c>
      <c r="J224" s="421">
        <f t="shared" si="23"/>
        <v>0</v>
      </c>
      <c r="K224" s="417">
        <f t="shared" si="23"/>
        <v>0</v>
      </c>
      <c r="L224" s="417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418">
        <f t="shared" si="23"/>
        <v>0</v>
      </c>
      <c r="J225" s="426">
        <f t="shared" si="23"/>
        <v>0</v>
      </c>
      <c r="K225" s="419">
        <f t="shared" si="23"/>
        <v>0</v>
      </c>
      <c r="L225" s="419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412">
        <f t="shared" si="23"/>
        <v>0</v>
      </c>
      <c r="J226" s="420">
        <f t="shared" si="23"/>
        <v>0</v>
      </c>
      <c r="K226" s="413">
        <f t="shared" si="23"/>
        <v>0</v>
      </c>
      <c r="L226" s="413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412">
        <f t="shared" ref="I228:L229" si="24">I229</f>
        <v>0</v>
      </c>
      <c r="J228" s="412">
        <f t="shared" si="24"/>
        <v>0</v>
      </c>
      <c r="K228" s="412">
        <f t="shared" si="24"/>
        <v>0</v>
      </c>
      <c r="L228" s="412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412">
        <f t="shared" si="24"/>
        <v>0</v>
      </c>
      <c r="J229" s="412">
        <f t="shared" si="24"/>
        <v>0</v>
      </c>
      <c r="K229" s="412">
        <f t="shared" si="24"/>
        <v>0</v>
      </c>
      <c r="L229" s="412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412">
        <f>SUM(I231:I233)</f>
        <v>0</v>
      </c>
      <c r="J230" s="412">
        <f>SUM(J231:J233)</f>
        <v>0</v>
      </c>
      <c r="K230" s="412">
        <f>SUM(K231:K233)</f>
        <v>0</v>
      </c>
      <c r="L230" s="412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412">
        <f>SUM(I235+I267)</f>
        <v>0</v>
      </c>
      <c r="J234" s="420">
        <f>SUM(J235+J267)</f>
        <v>0</v>
      </c>
      <c r="K234" s="413">
        <f>SUM(K235+K267)</f>
        <v>0</v>
      </c>
      <c r="L234" s="413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418">
        <f>SUM(I236+I245+I249+I253+I257+I260+I263)</f>
        <v>0</v>
      </c>
      <c r="J235" s="426">
        <f>SUM(J236+J245+J249+J253+J257+J260+J263)</f>
        <v>0</v>
      </c>
      <c r="K235" s="419">
        <f>SUM(K236+K245+K249+K253+K257+K260+K263)</f>
        <v>0</v>
      </c>
      <c r="L235" s="419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418">
        <f>I237</f>
        <v>0</v>
      </c>
      <c r="J236" s="418">
        <f>J237</f>
        <v>0</v>
      </c>
      <c r="K236" s="418">
        <f>K237</f>
        <v>0</v>
      </c>
      <c r="L236" s="418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412">
        <f>SUM(I238:I238)</f>
        <v>0</v>
      </c>
      <c r="J237" s="420">
        <f>SUM(J238:J238)</f>
        <v>0</v>
      </c>
      <c r="K237" s="413">
        <f>SUM(K238:K238)</f>
        <v>0</v>
      </c>
      <c r="L237" s="413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412">
        <f>SUM(I240:I241)</f>
        <v>0</v>
      </c>
      <c r="J239" s="412">
        <f>SUM(J240:J241)</f>
        <v>0</v>
      </c>
      <c r="K239" s="412">
        <f>SUM(K240:K241)</f>
        <v>0</v>
      </c>
      <c r="L239" s="412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412">
        <f>SUM(I243:I244)</f>
        <v>0</v>
      </c>
      <c r="J242" s="412">
        <f>SUM(J243:J244)</f>
        <v>0</v>
      </c>
      <c r="K242" s="412">
        <f>SUM(K243:K244)</f>
        <v>0</v>
      </c>
      <c r="L242" s="412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412">
        <f>I246</f>
        <v>0</v>
      </c>
      <c r="J245" s="412">
        <f>J246</f>
        <v>0</v>
      </c>
      <c r="K245" s="412">
        <f>K246</f>
        <v>0</v>
      </c>
      <c r="L245" s="412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412">
        <f>SUM(I247:I248)</f>
        <v>0</v>
      </c>
      <c r="J246" s="420">
        <f>SUM(J247:J248)</f>
        <v>0</v>
      </c>
      <c r="K246" s="413">
        <f>SUM(K247:K248)</f>
        <v>0</v>
      </c>
      <c r="L246" s="413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416">
        <f>I250</f>
        <v>0</v>
      </c>
      <c r="J249" s="421">
        <f>J250</f>
        <v>0</v>
      </c>
      <c r="K249" s="417">
        <f>K250</f>
        <v>0</v>
      </c>
      <c r="L249" s="417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412">
        <f>I251+I252</f>
        <v>0</v>
      </c>
      <c r="J250" s="412">
        <f>J251+J252</f>
        <v>0</v>
      </c>
      <c r="K250" s="412">
        <f>K251+K252</f>
        <v>0</v>
      </c>
      <c r="L250" s="412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431">
        <v>0</v>
      </c>
      <c r="J252" s="428">
        <v>0</v>
      </c>
      <c r="K252" s="431">
        <v>0</v>
      </c>
      <c r="L252" s="431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412">
        <f>I254</f>
        <v>0</v>
      </c>
      <c r="J253" s="413">
        <f>J254</f>
        <v>0</v>
      </c>
      <c r="K253" s="412">
        <f>K254</f>
        <v>0</v>
      </c>
      <c r="L253" s="413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416">
        <f>SUM(I255:I256)</f>
        <v>0</v>
      </c>
      <c r="J254" s="421">
        <f>SUM(J255:J256)</f>
        <v>0</v>
      </c>
      <c r="K254" s="417">
        <f>SUM(K255:K256)</f>
        <v>0</v>
      </c>
      <c r="L254" s="417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412">
        <f t="shared" ref="I257:L258" si="25">I258</f>
        <v>0</v>
      </c>
      <c r="J257" s="420">
        <f t="shared" si="25"/>
        <v>0</v>
      </c>
      <c r="K257" s="413">
        <f t="shared" si="25"/>
        <v>0</v>
      </c>
      <c r="L257" s="413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413">
        <f t="shared" si="25"/>
        <v>0</v>
      </c>
      <c r="J258" s="420">
        <f t="shared" si="25"/>
        <v>0</v>
      </c>
      <c r="K258" s="413">
        <f t="shared" si="25"/>
        <v>0</v>
      </c>
      <c r="L258" s="413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431">
        <v>0</v>
      </c>
      <c r="J259" s="431">
        <v>0</v>
      </c>
      <c r="K259" s="431">
        <v>0</v>
      </c>
      <c r="L259" s="431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412">
        <f t="shared" ref="I260:L261" si="26">I261</f>
        <v>0</v>
      </c>
      <c r="J260" s="420">
        <f t="shared" si="26"/>
        <v>0</v>
      </c>
      <c r="K260" s="413">
        <f t="shared" si="26"/>
        <v>0</v>
      </c>
      <c r="L260" s="413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412">
        <f t="shared" si="26"/>
        <v>0</v>
      </c>
      <c r="J261" s="420">
        <f t="shared" si="26"/>
        <v>0</v>
      </c>
      <c r="K261" s="413">
        <f t="shared" si="26"/>
        <v>0</v>
      </c>
      <c r="L261" s="413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431">
        <v>0</v>
      </c>
      <c r="J262" s="431">
        <v>0</v>
      </c>
      <c r="K262" s="431">
        <v>0</v>
      </c>
      <c r="L262" s="431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412">
        <f>I264</f>
        <v>0</v>
      </c>
      <c r="J263" s="420">
        <f>J264</f>
        <v>0</v>
      </c>
      <c r="K263" s="413">
        <f>K264</f>
        <v>0</v>
      </c>
      <c r="L263" s="413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412">
        <f>I265+I266</f>
        <v>0</v>
      </c>
      <c r="J264" s="412">
        <f>J265+J266</f>
        <v>0</v>
      </c>
      <c r="K264" s="412">
        <f>K265+K266</f>
        <v>0</v>
      </c>
      <c r="L264" s="412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412">
        <f>SUM(I268+I277+I281+I285+I289+I292+I295)</f>
        <v>0</v>
      </c>
      <c r="J267" s="420">
        <f>SUM(J268+J277+J281+J285+J289+J292+J295)</f>
        <v>0</v>
      </c>
      <c r="K267" s="413">
        <f>SUM(K268+K277+K281+K285+K289+K292+K295)</f>
        <v>0</v>
      </c>
      <c r="L267" s="413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412">
        <f>I269</f>
        <v>0</v>
      </c>
      <c r="J268" s="412">
        <f>J269</f>
        <v>0</v>
      </c>
      <c r="K268" s="412">
        <f>K269</f>
        <v>0</v>
      </c>
      <c r="L268" s="412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412">
        <f>SUM(I270)</f>
        <v>0</v>
      </c>
      <c r="J269" s="412">
        <f>SUM(J270)</f>
        <v>0</v>
      </c>
      <c r="K269" s="412">
        <f>SUM(K270)</f>
        <v>0</v>
      </c>
      <c r="L269" s="412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412">
        <f>SUM(I272:I273)</f>
        <v>0</v>
      </c>
      <c r="J271" s="412">
        <f>SUM(J272:J273)</f>
        <v>0</v>
      </c>
      <c r="K271" s="412">
        <f>SUM(K272:K273)</f>
        <v>0</v>
      </c>
      <c r="L271" s="412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412">
        <f>SUM(I275:I276)</f>
        <v>0</v>
      </c>
      <c r="J274" s="412">
        <f>SUM(J275:J276)</f>
        <v>0</v>
      </c>
      <c r="K274" s="412">
        <f>SUM(K275:K276)</f>
        <v>0</v>
      </c>
      <c r="L274" s="412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412">
        <f>I278</f>
        <v>0</v>
      </c>
      <c r="J277" s="413">
        <f>J278</f>
        <v>0</v>
      </c>
      <c r="K277" s="412">
        <f>K278</f>
        <v>0</v>
      </c>
      <c r="L277" s="413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416">
        <f>SUM(I279:I280)</f>
        <v>0</v>
      </c>
      <c r="J278" s="421">
        <f>SUM(J279:J280)</f>
        <v>0</v>
      </c>
      <c r="K278" s="417">
        <f>SUM(K279:K280)</f>
        <v>0</v>
      </c>
      <c r="L278" s="417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412">
        <f>I282</f>
        <v>0</v>
      </c>
      <c r="J281" s="420">
        <f>J282</f>
        <v>0</v>
      </c>
      <c r="K281" s="413">
        <f>K282</f>
        <v>0</v>
      </c>
      <c r="L281" s="413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412">
        <f>I283+I284</f>
        <v>0</v>
      </c>
      <c r="J282" s="412">
        <f>J283+J284</f>
        <v>0</v>
      </c>
      <c r="K282" s="412">
        <f>K283+K284</f>
        <v>0</v>
      </c>
      <c r="L282" s="412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412">
        <f>I286</f>
        <v>0</v>
      </c>
      <c r="J285" s="420">
        <f>J286</f>
        <v>0</v>
      </c>
      <c r="K285" s="413">
        <f>K286</f>
        <v>0</v>
      </c>
      <c r="L285" s="413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412">
        <f>SUM(I287:I288)</f>
        <v>0</v>
      </c>
      <c r="J286" s="420">
        <f>SUM(J287:J288)</f>
        <v>0</v>
      </c>
      <c r="K286" s="413">
        <f>SUM(K287:K288)</f>
        <v>0</v>
      </c>
      <c r="L286" s="413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412">
        <f t="shared" ref="I289:L290" si="27">I290</f>
        <v>0</v>
      </c>
      <c r="J289" s="420">
        <f t="shared" si="27"/>
        <v>0</v>
      </c>
      <c r="K289" s="413">
        <f t="shared" si="27"/>
        <v>0</v>
      </c>
      <c r="L289" s="413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412">
        <f t="shared" si="27"/>
        <v>0</v>
      </c>
      <c r="J290" s="420">
        <f t="shared" si="27"/>
        <v>0</v>
      </c>
      <c r="K290" s="413">
        <f t="shared" si="27"/>
        <v>0</v>
      </c>
      <c r="L290" s="413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412">
        <f t="shared" ref="I292:L293" si="28">I293</f>
        <v>0</v>
      </c>
      <c r="J292" s="434">
        <f t="shared" si="28"/>
        <v>0</v>
      </c>
      <c r="K292" s="413">
        <f t="shared" si="28"/>
        <v>0</v>
      </c>
      <c r="L292" s="413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412">
        <f t="shared" si="28"/>
        <v>0</v>
      </c>
      <c r="J293" s="434">
        <f t="shared" si="28"/>
        <v>0</v>
      </c>
      <c r="K293" s="413">
        <f t="shared" si="28"/>
        <v>0</v>
      </c>
      <c r="L293" s="413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412">
        <f>I296</f>
        <v>0</v>
      </c>
      <c r="J295" s="434">
        <f>J296</f>
        <v>0</v>
      </c>
      <c r="K295" s="413">
        <f>K296</f>
        <v>0</v>
      </c>
      <c r="L295" s="413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412">
        <f>I297+I298</f>
        <v>0</v>
      </c>
      <c r="J296" s="412">
        <f>J297+J298</f>
        <v>0</v>
      </c>
      <c r="K296" s="412">
        <f>K297+K298</f>
        <v>0</v>
      </c>
      <c r="L296" s="412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412">
        <f>SUM(I300+I332)</f>
        <v>0</v>
      </c>
      <c r="J299" s="434">
        <f>SUM(J300+J332)</f>
        <v>0</v>
      </c>
      <c r="K299" s="413">
        <f>SUM(K300+K332)</f>
        <v>0</v>
      </c>
      <c r="L299" s="413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412">
        <f>SUM(I301+I310+I314+I318+I322+I325+I328)</f>
        <v>0</v>
      </c>
      <c r="J300" s="434">
        <f>SUM(J301+J310+J314+J318+J322+J325+J328)</f>
        <v>0</v>
      </c>
      <c r="K300" s="413">
        <f>SUM(K301+K310+K314+K318+K322+K325+K328)</f>
        <v>0</v>
      </c>
      <c r="L300" s="413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412">
        <f>SUM(I302+I304+I307)</f>
        <v>0</v>
      </c>
      <c r="J301" s="412">
        <f>SUM(J302+J304+J307)</f>
        <v>0</v>
      </c>
      <c r="K301" s="412">
        <f>SUM(K302+K304+K307)</f>
        <v>0</v>
      </c>
      <c r="L301" s="412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412">
        <f>SUM(I303:I303)</f>
        <v>0</v>
      </c>
      <c r="J302" s="434">
        <f>SUM(J303:J303)</f>
        <v>0</v>
      </c>
      <c r="K302" s="413">
        <f>SUM(K303:K303)</f>
        <v>0</v>
      </c>
      <c r="L302" s="413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412">
        <f>SUM(I305:I306)</f>
        <v>0</v>
      </c>
      <c r="J304" s="412">
        <f>SUM(J305:J306)</f>
        <v>0</v>
      </c>
      <c r="K304" s="412">
        <f>SUM(K305:K306)</f>
        <v>0</v>
      </c>
      <c r="L304" s="412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412">
        <f>SUM(I308:I309)</f>
        <v>0</v>
      </c>
      <c r="J307" s="412">
        <f>SUM(J308:J309)</f>
        <v>0</v>
      </c>
      <c r="K307" s="412">
        <f>SUM(K308:K309)</f>
        <v>0</v>
      </c>
      <c r="L307" s="412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412">
        <f>I311</f>
        <v>0</v>
      </c>
      <c r="J310" s="434">
        <f>J311</f>
        <v>0</v>
      </c>
      <c r="K310" s="413">
        <f>K311</f>
        <v>0</v>
      </c>
      <c r="L310" s="413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416">
        <f>SUM(I312:I313)</f>
        <v>0</v>
      </c>
      <c r="J311" s="435">
        <f>SUM(J312:J313)</f>
        <v>0</v>
      </c>
      <c r="K311" s="417">
        <f>SUM(K312:K313)</f>
        <v>0</v>
      </c>
      <c r="L311" s="417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412">
        <f>I315</f>
        <v>0</v>
      </c>
      <c r="J314" s="434">
        <f>J315</f>
        <v>0</v>
      </c>
      <c r="K314" s="413">
        <f>K315</f>
        <v>0</v>
      </c>
      <c r="L314" s="413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413">
        <f>I316+I317</f>
        <v>0</v>
      </c>
      <c r="J315" s="413">
        <f>J316+J317</f>
        <v>0</v>
      </c>
      <c r="K315" s="413">
        <f>K316+K317</f>
        <v>0</v>
      </c>
      <c r="L315" s="413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431">
        <v>0</v>
      </c>
      <c r="J316" s="431">
        <v>0</v>
      </c>
      <c r="K316" s="431">
        <v>0</v>
      </c>
      <c r="L316" s="430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412">
        <f>I319</f>
        <v>0</v>
      </c>
      <c r="J318" s="434">
        <f>J319</f>
        <v>0</v>
      </c>
      <c r="K318" s="413">
        <f>K319</f>
        <v>0</v>
      </c>
      <c r="L318" s="413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412">
        <f>SUM(I320:I321)</f>
        <v>0</v>
      </c>
      <c r="J319" s="412">
        <f>SUM(J320:J321)</f>
        <v>0</v>
      </c>
      <c r="K319" s="412">
        <f>SUM(K320:K321)</f>
        <v>0</v>
      </c>
      <c r="L319" s="412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13">
        <v>0</v>
      </c>
      <c r="J321" s="431">
        <v>0</v>
      </c>
      <c r="K321" s="431">
        <v>0</v>
      </c>
      <c r="L321" s="430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417">
        <f t="shared" ref="I322:L323" si="29">I323</f>
        <v>0</v>
      </c>
      <c r="J322" s="434">
        <f t="shared" si="29"/>
        <v>0</v>
      </c>
      <c r="K322" s="413">
        <f t="shared" si="29"/>
        <v>0</v>
      </c>
      <c r="L322" s="413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413">
        <f t="shared" si="29"/>
        <v>0</v>
      </c>
      <c r="J323" s="435">
        <f t="shared" si="29"/>
        <v>0</v>
      </c>
      <c r="K323" s="417">
        <f t="shared" si="29"/>
        <v>0</v>
      </c>
      <c r="L323" s="417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13">
        <v>0</v>
      </c>
      <c r="J324" s="431">
        <v>0</v>
      </c>
      <c r="K324" s="431">
        <v>0</v>
      </c>
      <c r="L324" s="430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413">
        <f t="shared" ref="I325:L326" si="30">I326</f>
        <v>0</v>
      </c>
      <c r="J325" s="434">
        <f t="shared" si="30"/>
        <v>0</v>
      </c>
      <c r="K325" s="413">
        <f t="shared" si="30"/>
        <v>0</v>
      </c>
      <c r="L325" s="413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412">
        <f t="shared" si="30"/>
        <v>0</v>
      </c>
      <c r="J326" s="434">
        <f t="shared" si="30"/>
        <v>0</v>
      </c>
      <c r="K326" s="413">
        <f t="shared" si="30"/>
        <v>0</v>
      </c>
      <c r="L326" s="413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431">
        <v>0</v>
      </c>
      <c r="J327" s="431">
        <v>0</v>
      </c>
      <c r="K327" s="431">
        <v>0</v>
      </c>
      <c r="L327" s="430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412">
        <f>I329</f>
        <v>0</v>
      </c>
      <c r="J328" s="434">
        <f>J329</f>
        <v>0</v>
      </c>
      <c r="K328" s="413">
        <f>K329</f>
        <v>0</v>
      </c>
      <c r="L328" s="413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412">
        <f>I330+I331</f>
        <v>0</v>
      </c>
      <c r="J329" s="412">
        <f>J330+J331</f>
        <v>0</v>
      </c>
      <c r="K329" s="412">
        <f>K330+K331</f>
        <v>0</v>
      </c>
      <c r="L329" s="412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431">
        <v>0</v>
      </c>
      <c r="J330" s="431">
        <v>0</v>
      </c>
      <c r="K330" s="431">
        <v>0</v>
      </c>
      <c r="L330" s="430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412">
        <f>SUM(I333+I342+I346+I350+I354+I357+I360)</f>
        <v>0</v>
      </c>
      <c r="J332" s="434">
        <f>SUM(J333+J342+J346+J350+J354+J357+J360)</f>
        <v>0</v>
      </c>
      <c r="K332" s="413">
        <f>SUM(K333+K342+K346+K350+K354+K357+K360)</f>
        <v>0</v>
      </c>
      <c r="L332" s="413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412">
        <f>I334</f>
        <v>0</v>
      </c>
      <c r="J333" s="434">
        <f>J334</f>
        <v>0</v>
      </c>
      <c r="K333" s="413">
        <f>K334</f>
        <v>0</v>
      </c>
      <c r="L333" s="413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412">
        <f t="shared" ref="I334:P334" si="31">SUM(I335:I335)</f>
        <v>0</v>
      </c>
      <c r="J334" s="412">
        <f t="shared" si="31"/>
        <v>0</v>
      </c>
      <c r="K334" s="412">
        <f t="shared" si="31"/>
        <v>0</v>
      </c>
      <c r="L334" s="412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431">
        <v>0</v>
      </c>
      <c r="J335" s="431">
        <v>0</v>
      </c>
      <c r="K335" s="431">
        <v>0</v>
      </c>
      <c r="L335" s="430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412">
        <f>SUM(I337:I338)</f>
        <v>0</v>
      </c>
      <c r="J336" s="412">
        <f>SUM(J337:J338)</f>
        <v>0</v>
      </c>
      <c r="K336" s="412">
        <f>SUM(K337:K338)</f>
        <v>0</v>
      </c>
      <c r="L336" s="412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431">
        <v>0</v>
      </c>
      <c r="J337" s="431">
        <v>0</v>
      </c>
      <c r="K337" s="431">
        <v>0</v>
      </c>
      <c r="L337" s="430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412">
        <f>SUM(I340:I341)</f>
        <v>0</v>
      </c>
      <c r="J339" s="412">
        <f>SUM(J340:J341)</f>
        <v>0</v>
      </c>
      <c r="K339" s="412">
        <f>SUM(K340:K341)</f>
        <v>0</v>
      </c>
      <c r="L339" s="412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14">
        <v>0</v>
      </c>
      <c r="J341" s="436">
        <v>0</v>
      </c>
      <c r="K341" s="314">
        <v>0</v>
      </c>
      <c r="L341" s="314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418">
        <f>I343</f>
        <v>0</v>
      </c>
      <c r="J342" s="437">
        <f>J343</f>
        <v>0</v>
      </c>
      <c r="K342" s="419">
        <f>K343</f>
        <v>0</v>
      </c>
      <c r="L342" s="419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412">
        <f>SUM(I344:I345)</f>
        <v>0</v>
      </c>
      <c r="J343" s="420">
        <f>SUM(J344:J345)</f>
        <v>0</v>
      </c>
      <c r="K343" s="413">
        <f>SUM(K344:K345)</f>
        <v>0</v>
      </c>
      <c r="L343" s="413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412">
        <f>I347</f>
        <v>0</v>
      </c>
      <c r="J346" s="420">
        <f>J347</f>
        <v>0</v>
      </c>
      <c r="K346" s="413">
        <f>K347</f>
        <v>0</v>
      </c>
      <c r="L346" s="413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412">
        <f>I348+I349</f>
        <v>0</v>
      </c>
      <c r="J347" s="412">
        <f>J348+J349</f>
        <v>0</v>
      </c>
      <c r="K347" s="412">
        <f>K348+K349</f>
        <v>0</v>
      </c>
      <c r="L347" s="412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431">
        <v>0</v>
      </c>
      <c r="J348" s="431">
        <v>0</v>
      </c>
      <c r="K348" s="431">
        <v>0</v>
      </c>
      <c r="L348" s="430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412">
        <f>I351</f>
        <v>0</v>
      </c>
      <c r="J350" s="420">
        <f>J351</f>
        <v>0</v>
      </c>
      <c r="K350" s="413">
        <f>K351</f>
        <v>0</v>
      </c>
      <c r="L350" s="413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416">
        <f>SUM(I352:I353)</f>
        <v>0</v>
      </c>
      <c r="J351" s="421">
        <f>SUM(J352:J353)</f>
        <v>0</v>
      </c>
      <c r="K351" s="417">
        <f>SUM(K352:K353)</f>
        <v>0</v>
      </c>
      <c r="L351" s="417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412">
        <f t="shared" ref="I354:L355" si="32">I355</f>
        <v>0</v>
      </c>
      <c r="J354" s="420">
        <f t="shared" si="32"/>
        <v>0</v>
      </c>
      <c r="K354" s="413">
        <f t="shared" si="32"/>
        <v>0</v>
      </c>
      <c r="L354" s="413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416">
        <f t="shared" si="32"/>
        <v>0</v>
      </c>
      <c r="J355" s="421">
        <f t="shared" si="32"/>
        <v>0</v>
      </c>
      <c r="K355" s="417">
        <f t="shared" si="32"/>
        <v>0</v>
      </c>
      <c r="L355" s="417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431">
        <v>0</v>
      </c>
      <c r="J356" s="431">
        <v>0</v>
      </c>
      <c r="K356" s="431">
        <v>0</v>
      </c>
      <c r="L356" s="430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412">
        <f t="shared" ref="I357:L358" si="33">I358</f>
        <v>0</v>
      </c>
      <c r="J357" s="420">
        <f t="shared" si="33"/>
        <v>0</v>
      </c>
      <c r="K357" s="413">
        <f t="shared" si="33"/>
        <v>0</v>
      </c>
      <c r="L357" s="413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412">
        <f t="shared" si="33"/>
        <v>0</v>
      </c>
      <c r="J358" s="420">
        <f t="shared" si="33"/>
        <v>0</v>
      </c>
      <c r="K358" s="413">
        <f t="shared" si="33"/>
        <v>0</v>
      </c>
      <c r="L358" s="413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431">
        <v>0</v>
      </c>
      <c r="J359" s="431">
        <v>0</v>
      </c>
      <c r="K359" s="431">
        <v>0</v>
      </c>
      <c r="L359" s="430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412">
        <f>I361</f>
        <v>0</v>
      </c>
      <c r="J360" s="420">
        <f>J361</f>
        <v>0</v>
      </c>
      <c r="K360" s="413">
        <f>K361</f>
        <v>0</v>
      </c>
      <c r="L360" s="413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412">
        <f>SUM(I362:I363)</f>
        <v>0</v>
      </c>
      <c r="J361" s="412">
        <f>SUM(J362:J363)</f>
        <v>0</v>
      </c>
      <c r="K361" s="412">
        <f>SUM(K362:K363)</f>
        <v>0</v>
      </c>
      <c r="L361" s="412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431">
        <v>0</v>
      </c>
      <c r="J362" s="431">
        <v>0</v>
      </c>
      <c r="K362" s="431">
        <v>0</v>
      </c>
      <c r="L362" s="430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423">
        <f>SUM(I30+I180)</f>
        <v>2670</v>
      </c>
      <c r="J364" s="423">
        <f>SUM(J30+J180)</f>
        <v>2670</v>
      </c>
      <c r="K364" s="423">
        <f>SUM(K30+K180)</f>
        <v>2670</v>
      </c>
      <c r="L364" s="423">
        <f>SUM(L30+L180)</f>
        <v>2670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19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20"/>
      <c r="I367" s="323" t="s">
        <v>215</v>
      </c>
      <c r="K367" s="574" t="s">
        <v>216</v>
      </c>
      <c r="L367" s="574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217</v>
      </c>
      <c r="I369" s="90"/>
      <c r="K369" s="319" t="s">
        <v>218</v>
      </c>
      <c r="L369" s="91"/>
    </row>
    <row r="370" spans="4:12" ht="24" customHeight="1">
      <c r="D370" s="575" t="s">
        <v>401</v>
      </c>
      <c r="E370" s="576"/>
      <c r="F370" s="576"/>
      <c r="G370" s="576"/>
      <c r="H370" s="92"/>
      <c r="I370" s="93" t="s">
        <v>215</v>
      </c>
      <c r="K370" s="574" t="s">
        <v>216</v>
      </c>
      <c r="L370" s="574"/>
    </row>
  </sheetData>
  <mergeCells count="25">
    <mergeCell ref="K27:K28"/>
    <mergeCell ref="L27:L28"/>
    <mergeCell ref="A29:F29"/>
    <mergeCell ref="K367:L367"/>
    <mergeCell ref="D370:G370"/>
    <mergeCell ref="K370:L370"/>
    <mergeCell ref="A23:I23"/>
    <mergeCell ref="G25:H25"/>
    <mergeCell ref="A26:I26"/>
    <mergeCell ref="A27:F28"/>
    <mergeCell ref="G27:G28"/>
    <mergeCell ref="H27:H28"/>
    <mergeCell ref="I27:J27"/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5" workbookViewId="0">
      <selection activeCell="G11" sqref="G11:K11"/>
    </sheetView>
  </sheetViews>
  <sheetFormatPr defaultRowHeight="15"/>
  <cols>
    <col min="1" max="4" width="2" style="1" customWidth="1"/>
    <col min="5" max="5" width="2.140625" style="1" customWidth="1"/>
    <col min="6" max="6" width="2.5703125" style="32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333"/>
      <c r="H1" s="334"/>
      <c r="I1" s="4"/>
      <c r="J1" s="327" t="s">
        <v>0</v>
      </c>
      <c r="K1" s="327"/>
      <c r="L1" s="327"/>
      <c r="M1" s="335"/>
      <c r="N1" s="327"/>
      <c r="O1" s="327"/>
      <c r="P1" s="327"/>
    </row>
    <row r="2" spans="1:16">
      <c r="H2" s="334"/>
      <c r="I2"/>
      <c r="J2" s="327" t="s">
        <v>1</v>
      </c>
      <c r="K2" s="327"/>
      <c r="L2" s="327"/>
      <c r="M2" s="335"/>
      <c r="N2" s="327"/>
      <c r="O2" s="327"/>
      <c r="P2" s="327"/>
    </row>
    <row r="3" spans="1:16">
      <c r="H3" s="5"/>
      <c r="I3" s="334"/>
      <c r="J3" s="327" t="s">
        <v>2</v>
      </c>
      <c r="K3" s="327"/>
      <c r="L3" s="327"/>
      <c r="M3" s="335"/>
      <c r="N3" s="327"/>
      <c r="O3" s="327"/>
      <c r="P3" s="327"/>
    </row>
    <row r="4" spans="1:16">
      <c r="G4" s="336" t="s">
        <v>3</v>
      </c>
      <c r="H4" s="334"/>
      <c r="I4"/>
      <c r="J4" s="327" t="s">
        <v>4</v>
      </c>
      <c r="K4" s="327"/>
      <c r="L4" s="327"/>
      <c r="M4" s="335"/>
      <c r="N4" s="337"/>
      <c r="O4" s="337"/>
      <c r="P4" s="327"/>
    </row>
    <row r="5" spans="1:16">
      <c r="H5" s="7"/>
      <c r="I5"/>
      <c r="J5" s="327" t="s">
        <v>389</v>
      </c>
      <c r="K5" s="327"/>
      <c r="L5" s="327"/>
      <c r="M5" s="335"/>
      <c r="N5" s="327"/>
      <c r="O5" s="327"/>
      <c r="P5" s="327"/>
    </row>
    <row r="6" spans="1:16" ht="28.5" customHeight="1">
      <c r="G6" s="573" t="s">
        <v>5</v>
      </c>
      <c r="H6" s="573"/>
      <c r="I6" s="573"/>
      <c r="J6" s="573"/>
      <c r="K6" s="573"/>
      <c r="L6" s="8"/>
      <c r="M6" s="335"/>
    </row>
    <row r="7" spans="1:16">
      <c r="A7" s="596" t="s">
        <v>6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335"/>
    </row>
    <row r="8" spans="1:16" ht="15.75" customHeight="1">
      <c r="A8" s="325"/>
      <c r="B8" s="338"/>
      <c r="C8" s="338"/>
      <c r="D8" s="338"/>
      <c r="E8" s="338"/>
      <c r="F8" s="338"/>
      <c r="G8" s="615" t="s">
        <v>7</v>
      </c>
      <c r="H8" s="615"/>
      <c r="I8" s="615"/>
      <c r="J8" s="615"/>
      <c r="K8" s="615"/>
      <c r="L8" s="338"/>
      <c r="M8" s="335"/>
    </row>
    <row r="9" spans="1:16" ht="15.75" customHeight="1">
      <c r="A9" s="569" t="s">
        <v>463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335"/>
      <c r="P9" s="1" t="s">
        <v>229</v>
      </c>
    </row>
    <row r="10" spans="1:16">
      <c r="G10" s="570" t="s">
        <v>464</v>
      </c>
      <c r="H10" s="570"/>
      <c r="I10" s="570"/>
      <c r="J10" s="570"/>
      <c r="K10" s="570"/>
      <c r="M10" s="335"/>
    </row>
    <row r="11" spans="1:16">
      <c r="G11" s="572" t="s">
        <v>505</v>
      </c>
      <c r="H11" s="572"/>
      <c r="I11" s="572"/>
      <c r="J11" s="572"/>
      <c r="K11" s="572"/>
    </row>
    <row r="13" spans="1:16" ht="15.75" customHeight="1">
      <c r="B13" s="569" t="s">
        <v>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5" spans="1:16">
      <c r="G15" s="570" t="s">
        <v>475</v>
      </c>
      <c r="H15" s="570"/>
      <c r="I15" s="570"/>
      <c r="J15" s="570"/>
      <c r="K15" s="570"/>
    </row>
    <row r="16" spans="1:16">
      <c r="G16" s="565" t="s">
        <v>9</v>
      </c>
      <c r="H16" s="565"/>
      <c r="I16" s="565"/>
      <c r="J16" s="565"/>
      <c r="K16" s="565"/>
    </row>
    <row r="17" spans="1:18">
      <c r="B17"/>
      <c r="C17"/>
      <c r="D17"/>
      <c r="E17" s="616" t="s">
        <v>10</v>
      </c>
      <c r="F17" s="616"/>
      <c r="G17" s="616"/>
      <c r="H17" s="616"/>
      <c r="I17" s="616"/>
      <c r="J17" s="616"/>
      <c r="K17" s="616"/>
      <c r="L17"/>
    </row>
    <row r="18" spans="1:18">
      <c r="A18" s="567" t="s">
        <v>11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96"/>
    </row>
    <row r="19" spans="1:18">
      <c r="F19" s="1"/>
      <c r="J19" s="339"/>
      <c r="K19" s="340"/>
      <c r="L19" s="341" t="s">
        <v>12</v>
      </c>
      <c r="M19" s="96"/>
    </row>
    <row r="20" spans="1:18">
      <c r="F20" s="1"/>
      <c r="J20" s="12" t="s">
        <v>13</v>
      </c>
      <c r="K20" s="5"/>
      <c r="L20" s="13"/>
      <c r="M20" s="96"/>
    </row>
    <row r="21" spans="1:18">
      <c r="E21" s="327"/>
      <c r="F21" s="330"/>
      <c r="I21" s="14"/>
      <c r="J21" s="14"/>
      <c r="K21" s="15" t="s">
        <v>14</v>
      </c>
      <c r="L21" s="13"/>
      <c r="M21" s="96"/>
    </row>
    <row r="22" spans="1:18">
      <c r="A22" s="568" t="s">
        <v>15</v>
      </c>
      <c r="B22" s="568"/>
      <c r="C22" s="568"/>
      <c r="D22" s="568"/>
      <c r="E22" s="568"/>
      <c r="F22" s="568"/>
      <c r="G22" s="568"/>
      <c r="H22" s="568"/>
      <c r="I22" s="568"/>
      <c r="K22" s="15" t="s">
        <v>16</v>
      </c>
      <c r="L22" s="16" t="s">
        <v>17</v>
      </c>
      <c r="M22" s="96"/>
    </row>
    <row r="23" spans="1:18" ht="57.95" customHeight="1">
      <c r="A23" s="568" t="s">
        <v>18</v>
      </c>
      <c r="B23" s="568"/>
      <c r="C23" s="568"/>
      <c r="D23" s="568"/>
      <c r="E23" s="568"/>
      <c r="F23" s="568"/>
      <c r="G23" s="568"/>
      <c r="H23" s="568"/>
      <c r="I23" s="568"/>
      <c r="J23" s="324" t="s">
        <v>19</v>
      </c>
      <c r="K23" s="306" t="s">
        <v>20</v>
      </c>
      <c r="L23" s="13"/>
      <c r="M23" s="96"/>
    </row>
    <row r="24" spans="1:18">
      <c r="F24" s="1"/>
      <c r="G24" s="17" t="s">
        <v>21</v>
      </c>
      <c r="H24" s="18" t="s">
        <v>222</v>
      </c>
      <c r="I24" s="19"/>
      <c r="J24" s="20"/>
      <c r="K24" s="13"/>
      <c r="L24" s="13"/>
      <c r="M24" s="96"/>
    </row>
    <row r="25" spans="1:18">
      <c r="F25" s="1"/>
      <c r="G25" s="584" t="s">
        <v>23</v>
      </c>
      <c r="H25" s="584"/>
      <c r="I25" s="342" t="s">
        <v>24</v>
      </c>
      <c r="J25" s="343" t="s">
        <v>25</v>
      </c>
      <c r="K25" s="344" t="s">
        <v>26</v>
      </c>
      <c r="L25" s="344" t="s">
        <v>26</v>
      </c>
      <c r="M25" s="96"/>
    </row>
    <row r="26" spans="1:18">
      <c r="A26" s="585" t="s">
        <v>223</v>
      </c>
      <c r="B26" s="585"/>
      <c r="C26" s="585"/>
      <c r="D26" s="585"/>
      <c r="E26" s="585"/>
      <c r="F26" s="585"/>
      <c r="G26" s="585"/>
      <c r="H26" s="585"/>
      <c r="I26" s="585"/>
      <c r="J26" s="21"/>
      <c r="K26" s="345"/>
      <c r="L26" s="23" t="s">
        <v>28</v>
      </c>
      <c r="M26" s="97"/>
    </row>
    <row r="27" spans="1:18" ht="38.25" customHeight="1">
      <c r="A27" s="586" t="s">
        <v>29</v>
      </c>
      <c r="B27" s="607"/>
      <c r="C27" s="607"/>
      <c r="D27" s="607"/>
      <c r="E27" s="607"/>
      <c r="F27" s="607"/>
      <c r="G27" s="590" t="s">
        <v>30</v>
      </c>
      <c r="H27" s="592" t="s">
        <v>31</v>
      </c>
      <c r="I27" s="612" t="s">
        <v>32</v>
      </c>
      <c r="J27" s="613"/>
      <c r="K27" s="577" t="s">
        <v>33</v>
      </c>
      <c r="L27" s="579" t="s">
        <v>34</v>
      </c>
      <c r="M27" s="97"/>
    </row>
    <row r="28" spans="1:18" ht="36" customHeight="1">
      <c r="A28" s="608"/>
      <c r="B28" s="609"/>
      <c r="C28" s="609"/>
      <c r="D28" s="609"/>
      <c r="E28" s="609"/>
      <c r="F28" s="609"/>
      <c r="G28" s="610"/>
      <c r="H28" s="611"/>
      <c r="I28" s="24" t="s">
        <v>35</v>
      </c>
      <c r="J28" s="25" t="s">
        <v>36</v>
      </c>
      <c r="K28" s="602"/>
      <c r="L28" s="603"/>
    </row>
    <row r="29" spans="1:18">
      <c r="A29" s="604" t="s">
        <v>20</v>
      </c>
      <c r="B29" s="605"/>
      <c r="C29" s="605"/>
      <c r="D29" s="605"/>
      <c r="E29" s="605"/>
      <c r="F29" s="606"/>
      <c r="G29" s="346">
        <v>2</v>
      </c>
      <c r="H29" s="347">
        <v>3</v>
      </c>
      <c r="I29" s="348" t="s">
        <v>37</v>
      </c>
      <c r="J29" s="349" t="s">
        <v>38</v>
      </c>
      <c r="K29" s="350">
        <v>6</v>
      </c>
      <c r="L29" s="35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39</v>
      </c>
      <c r="H30" s="310">
        <v>1</v>
      </c>
      <c r="I30" s="351">
        <f>SUM(I31+I42+I61+I82+I89+I109+I135+I154+I164)</f>
        <v>31200</v>
      </c>
      <c r="J30" s="351">
        <f>SUM(J31+J42+J61+J82+J89+J109+J135+J154+J164)</f>
        <v>31200</v>
      </c>
      <c r="K30" s="352">
        <f>SUM(K31+K42+K61+K82+K89+K109+K135+K154+K164)</f>
        <v>26968.579999999998</v>
      </c>
      <c r="L30" s="351">
        <f>SUM(L31+L42+L61+L82+L89+L109+L135+L154+L164)</f>
        <v>26968.579999999998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40</v>
      </c>
      <c r="H31" s="310">
        <v>2</v>
      </c>
      <c r="I31" s="351">
        <f>SUM(I32+I38)</f>
        <v>4500</v>
      </c>
      <c r="J31" s="351">
        <f>SUM(J32+J38)</f>
        <v>4500</v>
      </c>
      <c r="K31" s="353">
        <f>SUM(K32+K38)</f>
        <v>2215.66</v>
      </c>
      <c r="L31" s="354">
        <f>SUM(L32+L38)</f>
        <v>2215.66</v>
      </c>
    </row>
    <row r="32" spans="1:18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41</v>
      </c>
      <c r="H32" s="310">
        <v>3</v>
      </c>
      <c r="I32" s="351">
        <f>SUM(I33)</f>
        <v>4300</v>
      </c>
      <c r="J32" s="351">
        <f>SUM(J33)</f>
        <v>4300</v>
      </c>
      <c r="K32" s="352">
        <f>SUM(K33)</f>
        <v>2184</v>
      </c>
      <c r="L32" s="351">
        <f>SUM(L33)</f>
        <v>2184</v>
      </c>
      <c r="Q32"/>
    </row>
    <row r="33" spans="1:18" ht="15.75" customHeight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41</v>
      </c>
      <c r="H33" s="310">
        <v>4</v>
      </c>
      <c r="I33" s="351">
        <f>SUM(I34+I36)</f>
        <v>4300</v>
      </c>
      <c r="J33" s="351">
        <f t="shared" ref="J33:L34" si="0">SUM(J34)</f>
        <v>4300</v>
      </c>
      <c r="K33" s="351">
        <f t="shared" si="0"/>
        <v>2184</v>
      </c>
      <c r="L33" s="351">
        <f t="shared" si="0"/>
        <v>2184</v>
      </c>
      <c r="Q33" s="355"/>
    </row>
    <row r="34" spans="1:18" ht="15.75" customHeight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42</v>
      </c>
      <c r="H34" s="310">
        <v>5</v>
      </c>
      <c r="I34" s="352">
        <f>SUM(I35)</f>
        <v>4300</v>
      </c>
      <c r="J34" s="352">
        <f t="shared" si="0"/>
        <v>4300</v>
      </c>
      <c r="K34" s="352">
        <f t="shared" si="0"/>
        <v>2184</v>
      </c>
      <c r="L34" s="352">
        <f t="shared" si="0"/>
        <v>2184</v>
      </c>
      <c r="Q34" s="355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42</v>
      </c>
      <c r="H35" s="310">
        <v>6</v>
      </c>
      <c r="I35" s="356">
        <v>4300</v>
      </c>
      <c r="J35" s="357">
        <v>4300</v>
      </c>
      <c r="K35" s="357">
        <v>2184</v>
      </c>
      <c r="L35" s="357">
        <v>2184</v>
      </c>
      <c r="Q35" s="355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43</v>
      </c>
      <c r="H36" s="310">
        <v>7</v>
      </c>
      <c r="I36" s="352">
        <f>I37</f>
        <v>0</v>
      </c>
      <c r="J36" s="352">
        <f>J37</f>
        <v>0</v>
      </c>
      <c r="K36" s="352">
        <f>K37</f>
        <v>0</v>
      </c>
      <c r="L36" s="352">
        <f>L37</f>
        <v>0</v>
      </c>
      <c r="Q36" s="355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43</v>
      </c>
      <c r="H37" s="310">
        <v>8</v>
      </c>
      <c r="I37" s="357">
        <v>0</v>
      </c>
      <c r="J37" s="358">
        <v>0</v>
      </c>
      <c r="K37" s="357">
        <v>0</v>
      </c>
      <c r="L37" s="358">
        <v>0</v>
      </c>
      <c r="Q37" s="355"/>
    </row>
    <row r="38" spans="1:18" ht="15.75" customHeight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44</v>
      </c>
      <c r="H38" s="310">
        <v>9</v>
      </c>
      <c r="I38" s="352">
        <f t="shared" ref="I38:L40" si="1">I39</f>
        <v>200</v>
      </c>
      <c r="J38" s="351">
        <f t="shared" si="1"/>
        <v>200</v>
      </c>
      <c r="K38" s="352">
        <f t="shared" si="1"/>
        <v>31.66</v>
      </c>
      <c r="L38" s="351">
        <f t="shared" si="1"/>
        <v>31.66</v>
      </c>
      <c r="Q38" s="355"/>
    </row>
    <row r="39" spans="1:18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44</v>
      </c>
      <c r="H39" s="310">
        <v>10</v>
      </c>
      <c r="I39" s="352">
        <f t="shared" si="1"/>
        <v>200</v>
      </c>
      <c r="J39" s="351">
        <f t="shared" si="1"/>
        <v>200</v>
      </c>
      <c r="K39" s="351">
        <f t="shared" si="1"/>
        <v>31.66</v>
      </c>
      <c r="L39" s="351">
        <f t="shared" si="1"/>
        <v>31.66</v>
      </c>
      <c r="Q39"/>
    </row>
    <row r="40" spans="1:18" ht="15.75" customHeight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44</v>
      </c>
      <c r="H40" s="310">
        <v>11</v>
      </c>
      <c r="I40" s="351">
        <f t="shared" si="1"/>
        <v>200</v>
      </c>
      <c r="J40" s="351">
        <f t="shared" si="1"/>
        <v>200</v>
      </c>
      <c r="K40" s="351">
        <f t="shared" si="1"/>
        <v>31.66</v>
      </c>
      <c r="L40" s="351">
        <f t="shared" si="1"/>
        <v>31.66</v>
      </c>
      <c r="Q40" s="355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44</v>
      </c>
      <c r="H41" s="310">
        <v>12</v>
      </c>
      <c r="I41" s="358">
        <v>200</v>
      </c>
      <c r="J41" s="357">
        <v>200</v>
      </c>
      <c r="K41" s="357">
        <v>31.66</v>
      </c>
      <c r="L41" s="357">
        <v>31.66</v>
      </c>
      <c r="Q41" s="355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45</v>
      </c>
      <c r="H42" s="310">
        <v>13</v>
      </c>
      <c r="I42" s="359">
        <f t="shared" ref="I42:L44" si="2">I43</f>
        <v>26700</v>
      </c>
      <c r="J42" s="360">
        <f t="shared" si="2"/>
        <v>26700</v>
      </c>
      <c r="K42" s="359">
        <f t="shared" si="2"/>
        <v>24752.92</v>
      </c>
      <c r="L42" s="359">
        <f t="shared" si="2"/>
        <v>24752.92</v>
      </c>
    </row>
    <row r="43" spans="1:18" ht="15.75" customHeight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45</v>
      </c>
      <c r="H43" s="310">
        <v>14</v>
      </c>
      <c r="I43" s="351">
        <f t="shared" si="2"/>
        <v>26700</v>
      </c>
      <c r="J43" s="352">
        <f t="shared" si="2"/>
        <v>26700</v>
      </c>
      <c r="K43" s="351">
        <f t="shared" si="2"/>
        <v>24752.92</v>
      </c>
      <c r="L43" s="352">
        <f t="shared" si="2"/>
        <v>24752.92</v>
      </c>
      <c r="Q43"/>
      <c r="R43" s="355"/>
    </row>
    <row r="44" spans="1:18" ht="15.75" customHeight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45</v>
      </c>
      <c r="H44" s="310">
        <v>15</v>
      </c>
      <c r="I44" s="351">
        <f t="shared" si="2"/>
        <v>26700</v>
      </c>
      <c r="J44" s="352">
        <f t="shared" si="2"/>
        <v>26700</v>
      </c>
      <c r="K44" s="354">
        <f t="shared" si="2"/>
        <v>24752.92</v>
      </c>
      <c r="L44" s="354">
        <f t="shared" si="2"/>
        <v>24752.92</v>
      </c>
      <c r="Q44" s="355"/>
      <c r="R44"/>
    </row>
    <row r="45" spans="1:18" ht="15.75" customHeight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45</v>
      </c>
      <c r="H45" s="310">
        <v>16</v>
      </c>
      <c r="I45" s="361">
        <f>SUM(I46:I60)</f>
        <v>26700</v>
      </c>
      <c r="J45" s="361">
        <f>SUM(J46:J60)</f>
        <v>26700</v>
      </c>
      <c r="K45" s="362">
        <f>SUM(K46:K60)</f>
        <v>24752.92</v>
      </c>
      <c r="L45" s="362">
        <f>SUM(L46:L60)</f>
        <v>24752.92</v>
      </c>
      <c r="Q45" s="355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46</v>
      </c>
      <c r="H46" s="310">
        <v>17</v>
      </c>
      <c r="I46" s="357">
        <v>21800</v>
      </c>
      <c r="J46" s="357">
        <v>21800</v>
      </c>
      <c r="K46" s="357">
        <v>19852.919999999998</v>
      </c>
      <c r="L46" s="357">
        <v>19852.919999999998</v>
      </c>
      <c r="Q46" s="355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47</v>
      </c>
      <c r="H47" s="310">
        <v>18</v>
      </c>
      <c r="I47" s="357">
        <v>0</v>
      </c>
      <c r="J47" s="357">
        <v>0</v>
      </c>
      <c r="K47" s="357">
        <v>0</v>
      </c>
      <c r="L47" s="357">
        <v>0</v>
      </c>
      <c r="Q47" s="355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48</v>
      </c>
      <c r="H48" s="310">
        <v>19</v>
      </c>
      <c r="I48" s="357">
        <v>0</v>
      </c>
      <c r="J48" s="357">
        <v>0</v>
      </c>
      <c r="K48" s="357">
        <v>0</v>
      </c>
      <c r="L48" s="357">
        <v>0</v>
      </c>
      <c r="Q48" s="355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49</v>
      </c>
      <c r="H49" s="310">
        <v>20</v>
      </c>
      <c r="I49" s="357">
        <v>0</v>
      </c>
      <c r="J49" s="357">
        <v>0</v>
      </c>
      <c r="K49" s="357">
        <v>0</v>
      </c>
      <c r="L49" s="357">
        <v>0</v>
      </c>
      <c r="Q49" s="355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50</v>
      </c>
      <c r="H50" s="310">
        <v>21</v>
      </c>
      <c r="I50" s="357">
        <v>0</v>
      </c>
      <c r="J50" s="357">
        <v>0</v>
      </c>
      <c r="K50" s="357">
        <v>0</v>
      </c>
      <c r="L50" s="357">
        <v>0</v>
      </c>
      <c r="Q50" s="355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51</v>
      </c>
      <c r="H51" s="310">
        <v>22</v>
      </c>
      <c r="I51" s="358">
        <v>0</v>
      </c>
      <c r="J51" s="357">
        <v>0</v>
      </c>
      <c r="K51" s="357">
        <v>0</v>
      </c>
      <c r="L51" s="357">
        <v>0</v>
      </c>
      <c r="Q51" s="355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52</v>
      </c>
      <c r="H52" s="310">
        <v>23</v>
      </c>
      <c r="I52" s="363">
        <v>0</v>
      </c>
      <c r="J52" s="357">
        <v>0</v>
      </c>
      <c r="K52" s="357">
        <v>0</v>
      </c>
      <c r="L52" s="357">
        <v>0</v>
      </c>
      <c r="Q52" s="355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53</v>
      </c>
      <c r="H53" s="310">
        <v>24</v>
      </c>
      <c r="I53" s="358">
        <v>0</v>
      </c>
      <c r="J53" s="358">
        <v>0</v>
      </c>
      <c r="K53" s="358">
        <v>0</v>
      </c>
      <c r="L53" s="358">
        <v>0</v>
      </c>
      <c r="Q53" s="355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54</v>
      </c>
      <c r="H54" s="310">
        <v>25</v>
      </c>
      <c r="I54" s="358">
        <v>0</v>
      </c>
      <c r="J54" s="357">
        <v>0</v>
      </c>
      <c r="K54" s="357">
        <v>0</v>
      </c>
      <c r="L54" s="357">
        <v>0</v>
      </c>
      <c r="Q54" s="355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55</v>
      </c>
      <c r="H55" s="310">
        <v>26</v>
      </c>
      <c r="I55" s="358">
        <v>0</v>
      </c>
      <c r="J55" s="357">
        <v>0</v>
      </c>
      <c r="K55" s="357">
        <v>0</v>
      </c>
      <c r="L55" s="357">
        <v>0</v>
      </c>
      <c r="Q55" s="355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56</v>
      </c>
      <c r="H56" s="310">
        <v>27</v>
      </c>
      <c r="I56" s="358">
        <v>0</v>
      </c>
      <c r="J56" s="358">
        <v>0</v>
      </c>
      <c r="K56" s="358">
        <v>0</v>
      </c>
      <c r="L56" s="358">
        <v>0</v>
      </c>
      <c r="Q56" s="355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57</v>
      </c>
      <c r="H57" s="310">
        <v>28</v>
      </c>
      <c r="I57" s="358">
        <v>0</v>
      </c>
      <c r="J57" s="357">
        <v>0</v>
      </c>
      <c r="K57" s="357">
        <v>0</v>
      </c>
      <c r="L57" s="357">
        <v>0</v>
      </c>
      <c r="Q57" s="355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58</v>
      </c>
      <c r="H58" s="310">
        <v>29</v>
      </c>
      <c r="I58" s="358">
        <v>0</v>
      </c>
      <c r="J58" s="357">
        <v>0</v>
      </c>
      <c r="K58" s="357">
        <v>0</v>
      </c>
      <c r="L58" s="357">
        <v>0</v>
      </c>
      <c r="Q58" s="355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59</v>
      </c>
      <c r="H59" s="310">
        <v>30</v>
      </c>
      <c r="I59" s="358">
        <v>0</v>
      </c>
      <c r="J59" s="357">
        <v>0</v>
      </c>
      <c r="K59" s="357">
        <v>0</v>
      </c>
      <c r="L59" s="357">
        <v>0</v>
      </c>
      <c r="Q59" s="355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60</v>
      </c>
      <c r="H60" s="310">
        <v>31</v>
      </c>
      <c r="I60" s="358">
        <v>4900</v>
      </c>
      <c r="J60" s="357">
        <v>4900</v>
      </c>
      <c r="K60" s="357">
        <v>4900</v>
      </c>
      <c r="L60" s="357">
        <v>4900</v>
      </c>
      <c r="Q60" s="355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61</v>
      </c>
      <c r="H61" s="310">
        <v>32</v>
      </c>
      <c r="I61" s="359">
        <f>I62</f>
        <v>0</v>
      </c>
      <c r="J61" s="359">
        <f>J62</f>
        <v>0</v>
      </c>
      <c r="K61" s="359">
        <f>K62</f>
        <v>0</v>
      </c>
      <c r="L61" s="359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62</v>
      </c>
      <c r="H62" s="310">
        <v>33</v>
      </c>
      <c r="I62" s="351">
        <f>SUM(I63+I68+I73)</f>
        <v>0</v>
      </c>
      <c r="J62" s="364">
        <f>SUM(J63+J68+J73)</f>
        <v>0</v>
      </c>
      <c r="K62" s="352">
        <f>SUM(K63+K68+K73)</f>
        <v>0</v>
      </c>
      <c r="L62" s="351">
        <f>SUM(L63+L68+L73)</f>
        <v>0</v>
      </c>
      <c r="Q62"/>
      <c r="R62" s="355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63</v>
      </c>
      <c r="H63" s="310">
        <v>34</v>
      </c>
      <c r="I63" s="351">
        <f>I64</f>
        <v>0</v>
      </c>
      <c r="J63" s="364">
        <f>J64</f>
        <v>0</v>
      </c>
      <c r="K63" s="352">
        <f>K64</f>
        <v>0</v>
      </c>
      <c r="L63" s="351">
        <f>L64</f>
        <v>0</v>
      </c>
      <c r="Q63" s="355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63</v>
      </c>
      <c r="H64" s="310">
        <v>35</v>
      </c>
      <c r="I64" s="351">
        <f>SUM(I65:I67)</f>
        <v>0</v>
      </c>
      <c r="J64" s="364">
        <f>SUM(J65:J67)</f>
        <v>0</v>
      </c>
      <c r="K64" s="352">
        <f>SUM(K65:K67)</f>
        <v>0</v>
      </c>
      <c r="L64" s="351">
        <f>SUM(L65:L67)</f>
        <v>0</v>
      </c>
      <c r="Q64" s="355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64</v>
      </c>
      <c r="H65" s="310">
        <v>36</v>
      </c>
      <c r="I65" s="358">
        <v>0</v>
      </c>
      <c r="J65" s="358">
        <v>0</v>
      </c>
      <c r="K65" s="358">
        <v>0</v>
      </c>
      <c r="L65" s="358">
        <v>0</v>
      </c>
      <c r="M65" s="99"/>
      <c r="N65" s="99"/>
      <c r="O65" s="99"/>
      <c r="P65" s="99"/>
      <c r="Q65" s="355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65</v>
      </c>
      <c r="H66" s="310">
        <v>37</v>
      </c>
      <c r="I66" s="356">
        <v>0</v>
      </c>
      <c r="J66" s="356">
        <v>0</v>
      </c>
      <c r="K66" s="356">
        <v>0</v>
      </c>
      <c r="L66" s="356">
        <v>0</v>
      </c>
      <c r="Q66" s="355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66</v>
      </c>
      <c r="H67" s="310">
        <v>38</v>
      </c>
      <c r="I67" s="358">
        <v>0</v>
      </c>
      <c r="J67" s="358">
        <v>0</v>
      </c>
      <c r="K67" s="358">
        <v>0</v>
      </c>
      <c r="L67" s="358">
        <v>0</v>
      </c>
      <c r="Q67" s="355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67</v>
      </c>
      <c r="H68" s="310">
        <v>39</v>
      </c>
      <c r="I68" s="359">
        <f>I69</f>
        <v>0</v>
      </c>
      <c r="J68" s="365">
        <f>J69</f>
        <v>0</v>
      </c>
      <c r="K68" s="360">
        <f>K69</f>
        <v>0</v>
      </c>
      <c r="L68" s="360">
        <f>L69</f>
        <v>0</v>
      </c>
      <c r="Q68" s="355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67</v>
      </c>
      <c r="H69" s="310">
        <v>40</v>
      </c>
      <c r="I69" s="354">
        <f>SUM(I70:I72)</f>
        <v>0</v>
      </c>
      <c r="J69" s="366">
        <f>SUM(J70:J72)</f>
        <v>0</v>
      </c>
      <c r="K69" s="353">
        <f>SUM(K70:K72)</f>
        <v>0</v>
      </c>
      <c r="L69" s="352">
        <f>SUM(L70:L72)</f>
        <v>0</v>
      </c>
      <c r="Q69" s="355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64</v>
      </c>
      <c r="H70" s="310">
        <v>41</v>
      </c>
      <c r="I70" s="358">
        <v>0</v>
      </c>
      <c r="J70" s="358">
        <v>0</v>
      </c>
      <c r="K70" s="358">
        <v>0</v>
      </c>
      <c r="L70" s="358">
        <v>0</v>
      </c>
      <c r="M70" s="99"/>
      <c r="N70" s="99"/>
      <c r="O70" s="99"/>
      <c r="P70" s="99"/>
      <c r="Q70" s="355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65</v>
      </c>
      <c r="H71" s="310">
        <v>42</v>
      </c>
      <c r="I71" s="358">
        <v>0</v>
      </c>
      <c r="J71" s="358">
        <v>0</v>
      </c>
      <c r="K71" s="358">
        <v>0</v>
      </c>
      <c r="L71" s="358">
        <v>0</v>
      </c>
      <c r="Q71" s="355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66</v>
      </c>
      <c r="H72" s="310">
        <v>43</v>
      </c>
      <c r="I72" s="358">
        <v>0</v>
      </c>
      <c r="J72" s="358">
        <v>0</v>
      </c>
      <c r="K72" s="358">
        <v>0</v>
      </c>
      <c r="L72" s="358">
        <v>0</v>
      </c>
      <c r="Q72" s="355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68</v>
      </c>
      <c r="H73" s="310">
        <v>44</v>
      </c>
      <c r="I73" s="351">
        <f>I74</f>
        <v>0</v>
      </c>
      <c r="J73" s="364">
        <f>J74</f>
        <v>0</v>
      </c>
      <c r="K73" s="352">
        <f>K74</f>
        <v>0</v>
      </c>
      <c r="L73" s="352">
        <f>L74</f>
        <v>0</v>
      </c>
      <c r="Q73" s="355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69</v>
      </c>
      <c r="H74" s="310">
        <v>45</v>
      </c>
      <c r="I74" s="351">
        <f>SUM(I75:I77)</f>
        <v>0</v>
      </c>
      <c r="J74" s="364">
        <f>SUM(J75:J77)</f>
        <v>0</v>
      </c>
      <c r="K74" s="352">
        <f>SUM(K75:K77)</f>
        <v>0</v>
      </c>
      <c r="L74" s="352">
        <f>SUM(L75:L77)</f>
        <v>0</v>
      </c>
      <c r="Q74" s="355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70</v>
      </c>
      <c r="H75" s="310">
        <v>46</v>
      </c>
      <c r="I75" s="356">
        <v>0</v>
      </c>
      <c r="J75" s="356">
        <v>0</v>
      </c>
      <c r="K75" s="356">
        <v>0</v>
      </c>
      <c r="L75" s="356">
        <v>0</v>
      </c>
      <c r="Q75" s="355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71</v>
      </c>
      <c r="H76" s="310">
        <v>47</v>
      </c>
      <c r="I76" s="358">
        <v>0</v>
      </c>
      <c r="J76" s="358">
        <v>0</v>
      </c>
      <c r="K76" s="358">
        <v>0</v>
      </c>
      <c r="L76" s="358">
        <v>0</v>
      </c>
      <c r="Q76" s="355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72</v>
      </c>
      <c r="H77" s="310">
        <v>48</v>
      </c>
      <c r="I77" s="356">
        <v>0</v>
      </c>
      <c r="J77" s="356">
        <v>0</v>
      </c>
      <c r="K77" s="356">
        <v>0</v>
      </c>
      <c r="L77" s="356">
        <v>0</v>
      </c>
      <c r="Q77" s="355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73</v>
      </c>
      <c r="H78" s="310">
        <v>49</v>
      </c>
      <c r="I78" s="351">
        <f t="shared" ref="I78:L79" si="3">I79</f>
        <v>0</v>
      </c>
      <c r="J78" s="351">
        <f t="shared" si="3"/>
        <v>0</v>
      </c>
      <c r="K78" s="351">
        <f t="shared" si="3"/>
        <v>0</v>
      </c>
      <c r="L78" s="351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73</v>
      </c>
      <c r="H79" s="310">
        <v>50</v>
      </c>
      <c r="I79" s="351">
        <f t="shared" si="3"/>
        <v>0</v>
      </c>
      <c r="J79" s="351">
        <f t="shared" si="3"/>
        <v>0</v>
      </c>
      <c r="K79" s="351">
        <f t="shared" si="3"/>
        <v>0</v>
      </c>
      <c r="L79" s="351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73</v>
      </c>
      <c r="H80" s="310">
        <v>51</v>
      </c>
      <c r="I80" s="351">
        <f>SUM(I81)</f>
        <v>0</v>
      </c>
      <c r="J80" s="351">
        <f>SUM(J81)</f>
        <v>0</v>
      </c>
      <c r="K80" s="351">
        <f>SUM(K81)</f>
        <v>0</v>
      </c>
      <c r="L80" s="351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73</v>
      </c>
      <c r="H81" s="310">
        <v>52</v>
      </c>
      <c r="I81" s="358">
        <v>0</v>
      </c>
      <c r="J81" s="358">
        <v>0</v>
      </c>
      <c r="K81" s="358">
        <v>0</v>
      </c>
      <c r="L81" s="358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74</v>
      </c>
      <c r="H82" s="310">
        <v>53</v>
      </c>
      <c r="I82" s="351">
        <f t="shared" ref="I82:L84" si="4">I83</f>
        <v>0</v>
      </c>
      <c r="J82" s="364">
        <f t="shared" si="4"/>
        <v>0</v>
      </c>
      <c r="K82" s="352">
        <f t="shared" si="4"/>
        <v>0</v>
      </c>
      <c r="L82" s="352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75</v>
      </c>
      <c r="H83" s="310">
        <v>54</v>
      </c>
      <c r="I83" s="351">
        <f t="shared" si="4"/>
        <v>0</v>
      </c>
      <c r="J83" s="364">
        <f t="shared" si="4"/>
        <v>0</v>
      </c>
      <c r="K83" s="352">
        <f t="shared" si="4"/>
        <v>0</v>
      </c>
      <c r="L83" s="352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75</v>
      </c>
      <c r="H84" s="310">
        <v>55</v>
      </c>
      <c r="I84" s="351">
        <f t="shared" si="4"/>
        <v>0</v>
      </c>
      <c r="J84" s="364">
        <f t="shared" si="4"/>
        <v>0</v>
      </c>
      <c r="K84" s="352">
        <f t="shared" si="4"/>
        <v>0</v>
      </c>
      <c r="L84" s="352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75</v>
      </c>
      <c r="H85" s="310">
        <v>56</v>
      </c>
      <c r="I85" s="351">
        <f>SUM(I86:I88)</f>
        <v>0</v>
      </c>
      <c r="J85" s="364">
        <f>SUM(J86:J88)</f>
        <v>0</v>
      </c>
      <c r="K85" s="352">
        <f>SUM(K86:K88)</f>
        <v>0</v>
      </c>
      <c r="L85" s="352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76</v>
      </c>
      <c r="H86" s="310">
        <v>57</v>
      </c>
      <c r="I86" s="358">
        <v>0</v>
      </c>
      <c r="J86" s="358">
        <v>0</v>
      </c>
      <c r="K86" s="358">
        <v>0</v>
      </c>
      <c r="L86" s="358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77</v>
      </c>
      <c r="H87" s="310">
        <v>58</v>
      </c>
      <c r="I87" s="358">
        <v>0</v>
      </c>
      <c r="J87" s="358">
        <v>0</v>
      </c>
      <c r="K87" s="358">
        <v>0</v>
      </c>
      <c r="L87" s="358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78</v>
      </c>
      <c r="H88" s="310">
        <v>59</v>
      </c>
      <c r="I88" s="358">
        <v>0</v>
      </c>
      <c r="J88" s="358">
        <v>0</v>
      </c>
      <c r="K88" s="358">
        <v>0</v>
      </c>
      <c r="L88" s="358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79</v>
      </c>
      <c r="H89" s="310">
        <v>60</v>
      </c>
      <c r="I89" s="351">
        <f>SUM(I90+I95+I100)</f>
        <v>0</v>
      </c>
      <c r="J89" s="364">
        <f>SUM(J90+J95+J100)</f>
        <v>0</v>
      </c>
      <c r="K89" s="352">
        <f>SUM(K90+K95+K100)</f>
        <v>0</v>
      </c>
      <c r="L89" s="352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80</v>
      </c>
      <c r="H90" s="310">
        <v>61</v>
      </c>
      <c r="I90" s="359">
        <f t="shared" ref="I90:L91" si="5">I91</f>
        <v>0</v>
      </c>
      <c r="J90" s="365">
        <f t="shared" si="5"/>
        <v>0</v>
      </c>
      <c r="K90" s="360">
        <f t="shared" si="5"/>
        <v>0</v>
      </c>
      <c r="L90" s="360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80</v>
      </c>
      <c r="H91" s="310">
        <v>62</v>
      </c>
      <c r="I91" s="351">
        <f t="shared" si="5"/>
        <v>0</v>
      </c>
      <c r="J91" s="364">
        <f t="shared" si="5"/>
        <v>0</v>
      </c>
      <c r="K91" s="352">
        <f t="shared" si="5"/>
        <v>0</v>
      </c>
      <c r="L91" s="352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80</v>
      </c>
      <c r="H92" s="310">
        <v>63</v>
      </c>
      <c r="I92" s="351">
        <f>SUM(I93:I94)</f>
        <v>0</v>
      </c>
      <c r="J92" s="364">
        <f>SUM(J93:J94)</f>
        <v>0</v>
      </c>
      <c r="K92" s="352">
        <f>SUM(K93:K94)</f>
        <v>0</v>
      </c>
      <c r="L92" s="352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81</v>
      </c>
      <c r="H93" s="310">
        <v>64</v>
      </c>
      <c r="I93" s="358">
        <v>0</v>
      </c>
      <c r="J93" s="358">
        <v>0</v>
      </c>
      <c r="K93" s="358">
        <v>0</v>
      </c>
      <c r="L93" s="358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82</v>
      </c>
      <c r="H94" s="310">
        <v>65</v>
      </c>
      <c r="I94" s="358">
        <v>0</v>
      </c>
      <c r="J94" s="358">
        <v>0</v>
      </c>
      <c r="K94" s="358">
        <v>0</v>
      </c>
      <c r="L94" s="358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83</v>
      </c>
      <c r="H95" s="310">
        <v>66</v>
      </c>
      <c r="I95" s="351">
        <f t="shared" ref="I95:L96" si="6">I96</f>
        <v>0</v>
      </c>
      <c r="J95" s="364">
        <f t="shared" si="6"/>
        <v>0</v>
      </c>
      <c r="K95" s="352">
        <f t="shared" si="6"/>
        <v>0</v>
      </c>
      <c r="L95" s="351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83</v>
      </c>
      <c r="H96" s="310">
        <v>67</v>
      </c>
      <c r="I96" s="351">
        <f t="shared" si="6"/>
        <v>0</v>
      </c>
      <c r="J96" s="364">
        <f t="shared" si="6"/>
        <v>0</v>
      </c>
      <c r="K96" s="352">
        <f t="shared" si="6"/>
        <v>0</v>
      </c>
      <c r="L96" s="351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83</v>
      </c>
      <c r="H97" s="310">
        <v>68</v>
      </c>
      <c r="I97" s="351">
        <f>SUM(I98:I99)</f>
        <v>0</v>
      </c>
      <c r="J97" s="364">
        <f>SUM(J98:J99)</f>
        <v>0</v>
      </c>
      <c r="K97" s="352">
        <f>SUM(K98:K99)</f>
        <v>0</v>
      </c>
      <c r="L97" s="351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84</v>
      </c>
      <c r="H98" s="310">
        <v>69</v>
      </c>
      <c r="I98" s="358">
        <v>0</v>
      </c>
      <c r="J98" s="358">
        <v>0</v>
      </c>
      <c r="K98" s="358">
        <v>0</v>
      </c>
      <c r="L98" s="358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85</v>
      </c>
      <c r="H99" s="310">
        <v>70</v>
      </c>
      <c r="I99" s="358">
        <v>0</v>
      </c>
      <c r="J99" s="358">
        <v>0</v>
      </c>
      <c r="K99" s="358">
        <v>0</v>
      </c>
      <c r="L99" s="358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86</v>
      </c>
      <c r="H100" s="310">
        <v>71</v>
      </c>
      <c r="I100" s="351">
        <f>I101+I105</f>
        <v>0</v>
      </c>
      <c r="J100" s="351">
        <f>J101+J105</f>
        <v>0</v>
      </c>
      <c r="K100" s="351">
        <f>K101+K105</f>
        <v>0</v>
      </c>
      <c r="L100" s="351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87</v>
      </c>
      <c r="H101" s="310">
        <v>72</v>
      </c>
      <c r="I101" s="351">
        <f>I102</f>
        <v>0</v>
      </c>
      <c r="J101" s="364">
        <f>J102</f>
        <v>0</v>
      </c>
      <c r="K101" s="352">
        <f>K102</f>
        <v>0</v>
      </c>
      <c r="L101" s="351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87</v>
      </c>
      <c r="H102" s="310">
        <v>73</v>
      </c>
      <c r="I102" s="354">
        <f>SUM(I103:I104)</f>
        <v>0</v>
      </c>
      <c r="J102" s="366">
        <f>SUM(J103:J104)</f>
        <v>0</v>
      </c>
      <c r="K102" s="353">
        <f>SUM(K103:K104)</f>
        <v>0</v>
      </c>
      <c r="L102" s="354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87</v>
      </c>
      <c r="H103" s="310">
        <v>74</v>
      </c>
      <c r="I103" s="358">
        <v>0</v>
      </c>
      <c r="J103" s="358">
        <v>0</v>
      </c>
      <c r="K103" s="358">
        <v>0</v>
      </c>
      <c r="L103" s="358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88</v>
      </c>
      <c r="H104" s="310">
        <v>75</v>
      </c>
      <c r="I104" s="358">
        <v>0</v>
      </c>
      <c r="J104" s="358">
        <v>0</v>
      </c>
      <c r="K104" s="358">
        <v>0</v>
      </c>
      <c r="L104" s="358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89</v>
      </c>
      <c r="H105" s="310">
        <v>76</v>
      </c>
      <c r="I105" s="354">
        <f>I106</f>
        <v>0</v>
      </c>
      <c r="J105" s="354">
        <f>J106</f>
        <v>0</v>
      </c>
      <c r="K105" s="354">
        <f>K106</f>
        <v>0</v>
      </c>
      <c r="L105" s="354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89</v>
      </c>
      <c r="H106" s="310">
        <v>77</v>
      </c>
      <c r="I106" s="354">
        <f>SUM(I107:I108)</f>
        <v>0</v>
      </c>
      <c r="J106" s="354">
        <f>SUM(J107:J108)</f>
        <v>0</v>
      </c>
      <c r="K106" s="354">
        <f>SUM(K107:K108)</f>
        <v>0</v>
      </c>
      <c r="L106" s="354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89</v>
      </c>
      <c r="H107" s="310">
        <v>78</v>
      </c>
      <c r="I107" s="358">
        <v>0</v>
      </c>
      <c r="J107" s="358">
        <v>0</v>
      </c>
      <c r="K107" s="358">
        <v>0</v>
      </c>
      <c r="L107" s="358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90</v>
      </c>
      <c r="H108" s="310">
        <v>79</v>
      </c>
      <c r="I108" s="358">
        <v>0</v>
      </c>
      <c r="J108" s="358">
        <v>0</v>
      </c>
      <c r="K108" s="358">
        <v>0</v>
      </c>
      <c r="L108" s="358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91</v>
      </c>
      <c r="H109" s="310">
        <v>80</v>
      </c>
      <c r="I109" s="351">
        <f>SUM(I110+I115+I119+I123+I127+I131)</f>
        <v>0</v>
      </c>
      <c r="J109" s="351">
        <f>SUM(J110+J115+J119+J123+J127+J131)</f>
        <v>0</v>
      </c>
      <c r="K109" s="351">
        <f>SUM(K110+K115+K119+K123+K127+K131)</f>
        <v>0</v>
      </c>
      <c r="L109" s="351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92</v>
      </c>
      <c r="H110" s="310">
        <v>81</v>
      </c>
      <c r="I110" s="354">
        <f t="shared" ref="I110:L111" si="7">I111</f>
        <v>0</v>
      </c>
      <c r="J110" s="366">
        <f t="shared" si="7"/>
        <v>0</v>
      </c>
      <c r="K110" s="353">
        <f t="shared" si="7"/>
        <v>0</v>
      </c>
      <c r="L110" s="354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92</v>
      </c>
      <c r="H111" s="310">
        <v>82</v>
      </c>
      <c r="I111" s="351">
        <f t="shared" si="7"/>
        <v>0</v>
      </c>
      <c r="J111" s="364">
        <f t="shared" si="7"/>
        <v>0</v>
      </c>
      <c r="K111" s="352">
        <f t="shared" si="7"/>
        <v>0</v>
      </c>
      <c r="L111" s="351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92</v>
      </c>
      <c r="H112" s="310">
        <v>83</v>
      </c>
      <c r="I112" s="351">
        <f>SUM(I113:I114)</f>
        <v>0</v>
      </c>
      <c r="J112" s="364">
        <f>SUM(J113:J114)</f>
        <v>0</v>
      </c>
      <c r="K112" s="352">
        <f>SUM(K113:K114)</f>
        <v>0</v>
      </c>
      <c r="L112" s="351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93</v>
      </c>
      <c r="H113" s="310">
        <v>84</v>
      </c>
      <c r="I113" s="358">
        <v>0</v>
      </c>
      <c r="J113" s="358">
        <v>0</v>
      </c>
      <c r="K113" s="358">
        <v>0</v>
      </c>
      <c r="L113" s="358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94</v>
      </c>
      <c r="H114" s="310">
        <v>85</v>
      </c>
      <c r="I114" s="356">
        <v>0</v>
      </c>
      <c r="J114" s="356">
        <v>0</v>
      </c>
      <c r="K114" s="356">
        <v>0</v>
      </c>
      <c r="L114" s="356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95</v>
      </c>
      <c r="H115" s="310">
        <v>86</v>
      </c>
      <c r="I115" s="351">
        <f t="shared" ref="I115:L117" si="8">I116</f>
        <v>0</v>
      </c>
      <c r="J115" s="364">
        <f t="shared" si="8"/>
        <v>0</v>
      </c>
      <c r="K115" s="352">
        <f t="shared" si="8"/>
        <v>0</v>
      </c>
      <c r="L115" s="351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95</v>
      </c>
      <c r="H116" s="310">
        <v>87</v>
      </c>
      <c r="I116" s="351">
        <f t="shared" si="8"/>
        <v>0</v>
      </c>
      <c r="J116" s="364">
        <f t="shared" si="8"/>
        <v>0</v>
      </c>
      <c r="K116" s="352">
        <f t="shared" si="8"/>
        <v>0</v>
      </c>
      <c r="L116" s="351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95</v>
      </c>
      <c r="H117" s="310">
        <v>88</v>
      </c>
      <c r="I117" s="367">
        <f t="shared" si="8"/>
        <v>0</v>
      </c>
      <c r="J117" s="368">
        <f t="shared" si="8"/>
        <v>0</v>
      </c>
      <c r="K117" s="369">
        <f t="shared" si="8"/>
        <v>0</v>
      </c>
      <c r="L117" s="367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95</v>
      </c>
      <c r="H118" s="310">
        <v>89</v>
      </c>
      <c r="I118" s="358">
        <v>0</v>
      </c>
      <c r="J118" s="358">
        <v>0</v>
      </c>
      <c r="K118" s="358">
        <v>0</v>
      </c>
      <c r="L118" s="358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96</v>
      </c>
      <c r="H119" s="310">
        <v>90</v>
      </c>
      <c r="I119" s="359">
        <f t="shared" ref="I119:L121" si="9">I120</f>
        <v>0</v>
      </c>
      <c r="J119" s="365">
        <f t="shared" si="9"/>
        <v>0</v>
      </c>
      <c r="K119" s="360">
        <f t="shared" si="9"/>
        <v>0</v>
      </c>
      <c r="L119" s="359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96</v>
      </c>
      <c r="H120" s="310">
        <v>91</v>
      </c>
      <c r="I120" s="351">
        <f t="shared" si="9"/>
        <v>0</v>
      </c>
      <c r="J120" s="364">
        <f t="shared" si="9"/>
        <v>0</v>
      </c>
      <c r="K120" s="352">
        <f t="shared" si="9"/>
        <v>0</v>
      </c>
      <c r="L120" s="351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96</v>
      </c>
      <c r="H121" s="310">
        <v>92</v>
      </c>
      <c r="I121" s="351">
        <f t="shared" si="9"/>
        <v>0</v>
      </c>
      <c r="J121" s="364">
        <f t="shared" si="9"/>
        <v>0</v>
      </c>
      <c r="K121" s="352">
        <f t="shared" si="9"/>
        <v>0</v>
      </c>
      <c r="L121" s="351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96</v>
      </c>
      <c r="H122" s="310">
        <v>93</v>
      </c>
      <c r="I122" s="358">
        <v>0</v>
      </c>
      <c r="J122" s="358">
        <v>0</v>
      </c>
      <c r="K122" s="358">
        <v>0</v>
      </c>
      <c r="L122" s="358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97</v>
      </c>
      <c r="H123" s="310">
        <v>94</v>
      </c>
      <c r="I123" s="359">
        <f t="shared" ref="I123:L125" si="10">I124</f>
        <v>0</v>
      </c>
      <c r="J123" s="365">
        <f t="shared" si="10"/>
        <v>0</v>
      </c>
      <c r="K123" s="360">
        <f t="shared" si="10"/>
        <v>0</v>
      </c>
      <c r="L123" s="359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97</v>
      </c>
      <c r="H124" s="310">
        <v>95</v>
      </c>
      <c r="I124" s="351">
        <f t="shared" si="10"/>
        <v>0</v>
      </c>
      <c r="J124" s="364">
        <f t="shared" si="10"/>
        <v>0</v>
      </c>
      <c r="K124" s="352">
        <f t="shared" si="10"/>
        <v>0</v>
      </c>
      <c r="L124" s="351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97</v>
      </c>
      <c r="H125" s="310">
        <v>96</v>
      </c>
      <c r="I125" s="351">
        <f t="shared" si="10"/>
        <v>0</v>
      </c>
      <c r="J125" s="364">
        <f t="shared" si="10"/>
        <v>0</v>
      </c>
      <c r="K125" s="352">
        <f t="shared" si="10"/>
        <v>0</v>
      </c>
      <c r="L125" s="351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97</v>
      </c>
      <c r="H126" s="310">
        <v>97</v>
      </c>
      <c r="I126" s="358">
        <v>0</v>
      </c>
      <c r="J126" s="358">
        <v>0</v>
      </c>
      <c r="K126" s="358">
        <v>0</v>
      </c>
      <c r="L126" s="358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98</v>
      </c>
      <c r="H127" s="310">
        <v>98</v>
      </c>
      <c r="I127" s="361">
        <f t="shared" ref="I127:L129" si="11">I128</f>
        <v>0</v>
      </c>
      <c r="J127" s="370">
        <f t="shared" si="11"/>
        <v>0</v>
      </c>
      <c r="K127" s="362">
        <f t="shared" si="11"/>
        <v>0</v>
      </c>
      <c r="L127" s="361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98</v>
      </c>
      <c r="H128" s="310">
        <v>99</v>
      </c>
      <c r="I128" s="351">
        <f t="shared" si="11"/>
        <v>0</v>
      </c>
      <c r="J128" s="364">
        <f t="shared" si="11"/>
        <v>0</v>
      </c>
      <c r="K128" s="352">
        <f t="shared" si="11"/>
        <v>0</v>
      </c>
      <c r="L128" s="351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98</v>
      </c>
      <c r="H129" s="310">
        <v>100</v>
      </c>
      <c r="I129" s="351">
        <f t="shared" si="11"/>
        <v>0</v>
      </c>
      <c r="J129" s="364">
        <f t="shared" si="11"/>
        <v>0</v>
      </c>
      <c r="K129" s="352">
        <f t="shared" si="11"/>
        <v>0</v>
      </c>
      <c r="L129" s="351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99</v>
      </c>
      <c r="H130" s="310">
        <v>101</v>
      </c>
      <c r="I130" s="358">
        <v>0</v>
      </c>
      <c r="J130" s="358">
        <v>0</v>
      </c>
      <c r="K130" s="358">
        <v>0</v>
      </c>
      <c r="L130" s="358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1" t="s">
        <v>390</v>
      </c>
      <c r="H131" s="310">
        <v>102</v>
      </c>
      <c r="I131" s="352">
        <f t="shared" ref="I131:L133" si="12">I132</f>
        <v>0</v>
      </c>
      <c r="J131" s="351">
        <f t="shared" si="12"/>
        <v>0</v>
      </c>
      <c r="K131" s="351">
        <f t="shared" si="12"/>
        <v>0</v>
      </c>
      <c r="L131" s="351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1" t="s">
        <v>390</v>
      </c>
      <c r="H132" s="310">
        <v>103</v>
      </c>
      <c r="I132" s="351">
        <f t="shared" si="12"/>
        <v>0</v>
      </c>
      <c r="J132" s="351">
        <f t="shared" si="12"/>
        <v>0</v>
      </c>
      <c r="K132" s="351">
        <f t="shared" si="12"/>
        <v>0</v>
      </c>
      <c r="L132" s="351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1" t="s">
        <v>390</v>
      </c>
      <c r="H133" s="310">
        <v>104</v>
      </c>
      <c r="I133" s="351">
        <f t="shared" si="12"/>
        <v>0</v>
      </c>
      <c r="J133" s="351">
        <f t="shared" si="12"/>
        <v>0</v>
      </c>
      <c r="K133" s="351">
        <f t="shared" si="12"/>
        <v>0</v>
      </c>
      <c r="L133" s="351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2" t="s">
        <v>390</v>
      </c>
      <c r="H134" s="310">
        <v>105</v>
      </c>
      <c r="I134" s="358">
        <v>0</v>
      </c>
      <c r="J134" s="373">
        <v>0</v>
      </c>
      <c r="K134" s="358">
        <v>0</v>
      </c>
      <c r="L134" s="358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100</v>
      </c>
      <c r="H135" s="310">
        <v>106</v>
      </c>
      <c r="I135" s="352">
        <f>SUM(I136+I141+I149)</f>
        <v>0</v>
      </c>
      <c r="J135" s="364">
        <f>SUM(J136+J141+J149)</f>
        <v>0</v>
      </c>
      <c r="K135" s="352">
        <f>SUM(K136+K141+K149)</f>
        <v>0</v>
      </c>
      <c r="L135" s="351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101</v>
      </c>
      <c r="H136" s="310">
        <v>107</v>
      </c>
      <c r="I136" s="352">
        <f t="shared" ref="I136:L137" si="13">I137</f>
        <v>0</v>
      </c>
      <c r="J136" s="364">
        <f t="shared" si="13"/>
        <v>0</v>
      </c>
      <c r="K136" s="352">
        <f t="shared" si="13"/>
        <v>0</v>
      </c>
      <c r="L136" s="351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101</v>
      </c>
      <c r="H137" s="310">
        <v>108</v>
      </c>
      <c r="I137" s="352">
        <f t="shared" si="13"/>
        <v>0</v>
      </c>
      <c r="J137" s="364">
        <f t="shared" si="13"/>
        <v>0</v>
      </c>
      <c r="K137" s="352">
        <f t="shared" si="13"/>
        <v>0</v>
      </c>
      <c r="L137" s="351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101</v>
      </c>
      <c r="H138" s="310">
        <v>109</v>
      </c>
      <c r="I138" s="352">
        <f>SUM(I139:I140)</f>
        <v>0</v>
      </c>
      <c r="J138" s="364">
        <f>SUM(J139:J140)</f>
        <v>0</v>
      </c>
      <c r="K138" s="352">
        <f>SUM(K139:K140)</f>
        <v>0</v>
      </c>
      <c r="L138" s="351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102</v>
      </c>
      <c r="H139" s="310">
        <v>110</v>
      </c>
      <c r="I139" s="374">
        <v>0</v>
      </c>
      <c r="J139" s="374">
        <v>0</v>
      </c>
      <c r="K139" s="374">
        <v>0</v>
      </c>
      <c r="L139" s="37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103</v>
      </c>
      <c r="H140" s="310">
        <v>111</v>
      </c>
      <c r="I140" s="357">
        <v>0</v>
      </c>
      <c r="J140" s="357">
        <v>0</v>
      </c>
      <c r="K140" s="357">
        <v>0</v>
      </c>
      <c r="L140" s="357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104</v>
      </c>
      <c r="H141" s="310">
        <v>112</v>
      </c>
      <c r="I141" s="353">
        <f t="shared" ref="I141:L142" si="14">I142</f>
        <v>0</v>
      </c>
      <c r="J141" s="366">
        <f t="shared" si="14"/>
        <v>0</v>
      </c>
      <c r="K141" s="353">
        <f t="shared" si="14"/>
        <v>0</v>
      </c>
      <c r="L141" s="354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105</v>
      </c>
      <c r="H142" s="310">
        <v>113</v>
      </c>
      <c r="I142" s="352">
        <f t="shared" si="14"/>
        <v>0</v>
      </c>
      <c r="J142" s="364">
        <f t="shared" si="14"/>
        <v>0</v>
      </c>
      <c r="K142" s="352">
        <f t="shared" si="14"/>
        <v>0</v>
      </c>
      <c r="L142" s="351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105</v>
      </c>
      <c r="H143" s="310">
        <v>114</v>
      </c>
      <c r="I143" s="352">
        <f>SUM(I144:I145)</f>
        <v>0</v>
      </c>
      <c r="J143" s="364">
        <f>SUM(J144:J145)</f>
        <v>0</v>
      </c>
      <c r="K143" s="352">
        <f>SUM(K144:K145)</f>
        <v>0</v>
      </c>
      <c r="L143" s="351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106</v>
      </c>
      <c r="H144" s="310">
        <v>115</v>
      </c>
      <c r="I144" s="357">
        <v>0</v>
      </c>
      <c r="J144" s="357">
        <v>0</v>
      </c>
      <c r="K144" s="357">
        <v>0</v>
      </c>
      <c r="L144" s="357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107</v>
      </c>
      <c r="H145" s="310">
        <v>116</v>
      </c>
      <c r="I145" s="357">
        <v>0</v>
      </c>
      <c r="J145" s="357">
        <v>0</v>
      </c>
      <c r="K145" s="357">
        <v>0</v>
      </c>
      <c r="L145" s="357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108</v>
      </c>
      <c r="H146" s="310">
        <v>117</v>
      </c>
      <c r="I146" s="352">
        <f>I147</f>
        <v>0</v>
      </c>
      <c r="J146" s="352">
        <f>J147</f>
        <v>0</v>
      </c>
      <c r="K146" s="352">
        <f>K147</f>
        <v>0</v>
      </c>
      <c r="L146" s="352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108</v>
      </c>
      <c r="H147" s="310">
        <v>118</v>
      </c>
      <c r="I147" s="352">
        <f>SUM(I148)</f>
        <v>0</v>
      </c>
      <c r="J147" s="352">
        <f>SUM(J148)</f>
        <v>0</v>
      </c>
      <c r="K147" s="352">
        <f>SUM(K148)</f>
        <v>0</v>
      </c>
      <c r="L147" s="352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108</v>
      </c>
      <c r="H148" s="310">
        <v>119</v>
      </c>
      <c r="I148" s="357">
        <v>0</v>
      </c>
      <c r="J148" s="357">
        <v>0</v>
      </c>
      <c r="K148" s="357">
        <v>0</v>
      </c>
      <c r="L148" s="357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109</v>
      </c>
      <c r="H149" s="310">
        <v>120</v>
      </c>
      <c r="I149" s="352">
        <f t="shared" ref="I149:L150" si="15">I150</f>
        <v>0</v>
      </c>
      <c r="J149" s="364">
        <f t="shared" si="15"/>
        <v>0</v>
      </c>
      <c r="K149" s="352">
        <f t="shared" si="15"/>
        <v>0</v>
      </c>
      <c r="L149" s="351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109</v>
      </c>
      <c r="H150" s="310">
        <v>121</v>
      </c>
      <c r="I150" s="362">
        <f t="shared" si="15"/>
        <v>0</v>
      </c>
      <c r="J150" s="370">
        <f t="shared" si="15"/>
        <v>0</v>
      </c>
      <c r="K150" s="362">
        <f t="shared" si="15"/>
        <v>0</v>
      </c>
      <c r="L150" s="361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109</v>
      </c>
      <c r="H151" s="310">
        <v>122</v>
      </c>
      <c r="I151" s="352">
        <f>SUM(I152:I153)</f>
        <v>0</v>
      </c>
      <c r="J151" s="364">
        <f>SUM(J152:J153)</f>
        <v>0</v>
      </c>
      <c r="K151" s="352">
        <f>SUM(K152:K153)</f>
        <v>0</v>
      </c>
      <c r="L151" s="351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110</v>
      </c>
      <c r="H152" s="310">
        <v>123</v>
      </c>
      <c r="I152" s="374">
        <v>0</v>
      </c>
      <c r="J152" s="374">
        <v>0</v>
      </c>
      <c r="K152" s="374">
        <v>0</v>
      </c>
      <c r="L152" s="37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111</v>
      </c>
      <c r="H153" s="310">
        <v>124</v>
      </c>
      <c r="I153" s="357">
        <v>0</v>
      </c>
      <c r="J153" s="358">
        <v>0</v>
      </c>
      <c r="K153" s="358">
        <v>0</v>
      </c>
      <c r="L153" s="358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112</v>
      </c>
      <c r="H154" s="310">
        <v>125</v>
      </c>
      <c r="I154" s="360">
        <f>I155</f>
        <v>0</v>
      </c>
      <c r="J154" s="365">
        <f>J155</f>
        <v>0</v>
      </c>
      <c r="K154" s="360">
        <f>K155</f>
        <v>0</v>
      </c>
      <c r="L154" s="359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112</v>
      </c>
      <c r="H155" s="310">
        <v>126</v>
      </c>
      <c r="I155" s="360">
        <f>I156+I161</f>
        <v>0</v>
      </c>
      <c r="J155" s="365">
        <f>J156+J161</f>
        <v>0</v>
      </c>
      <c r="K155" s="360">
        <f>K156+K161</f>
        <v>0</v>
      </c>
      <c r="L155" s="359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113</v>
      </c>
      <c r="H156" s="310">
        <v>127</v>
      </c>
      <c r="I156" s="352">
        <f>I157</f>
        <v>0</v>
      </c>
      <c r="J156" s="364">
        <f>J157</f>
        <v>0</v>
      </c>
      <c r="K156" s="352">
        <f>K157</f>
        <v>0</v>
      </c>
      <c r="L156" s="351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113</v>
      </c>
      <c r="H157" s="310">
        <v>128</v>
      </c>
      <c r="I157" s="360">
        <f>SUM(I158:I160)</f>
        <v>0</v>
      </c>
      <c r="J157" s="360">
        <f>SUM(J158:J160)</f>
        <v>0</v>
      </c>
      <c r="K157" s="360">
        <f>SUM(K158:K160)</f>
        <v>0</v>
      </c>
      <c r="L157" s="360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114</v>
      </c>
      <c r="H158" s="310">
        <v>129</v>
      </c>
      <c r="I158" s="357">
        <v>0</v>
      </c>
      <c r="J158" s="357">
        <v>0</v>
      </c>
      <c r="K158" s="357">
        <v>0</v>
      </c>
      <c r="L158" s="357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115</v>
      </c>
      <c r="H159" s="310">
        <v>130</v>
      </c>
      <c r="I159" s="375">
        <v>0</v>
      </c>
      <c r="J159" s="375">
        <v>0</v>
      </c>
      <c r="K159" s="375">
        <v>0</v>
      </c>
      <c r="L159" s="37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116</v>
      </c>
      <c r="H160" s="310">
        <v>131</v>
      </c>
      <c r="I160" s="375">
        <v>0</v>
      </c>
      <c r="J160" s="376">
        <v>0</v>
      </c>
      <c r="K160" s="375">
        <v>0</v>
      </c>
      <c r="L160" s="363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117</v>
      </c>
      <c r="H161" s="310">
        <v>132</v>
      </c>
      <c r="I161" s="352">
        <f t="shared" ref="I161:L162" si="16">I162</f>
        <v>0</v>
      </c>
      <c r="J161" s="364">
        <f t="shared" si="16"/>
        <v>0</v>
      </c>
      <c r="K161" s="352">
        <f t="shared" si="16"/>
        <v>0</v>
      </c>
      <c r="L161" s="351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117</v>
      </c>
      <c r="H162" s="310">
        <v>133</v>
      </c>
      <c r="I162" s="352">
        <f t="shared" si="16"/>
        <v>0</v>
      </c>
      <c r="J162" s="364">
        <f t="shared" si="16"/>
        <v>0</v>
      </c>
      <c r="K162" s="352">
        <f t="shared" si="16"/>
        <v>0</v>
      </c>
      <c r="L162" s="351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117</v>
      </c>
      <c r="H163" s="310">
        <v>134</v>
      </c>
      <c r="I163" s="377">
        <v>0</v>
      </c>
      <c r="J163" s="358">
        <v>0</v>
      </c>
      <c r="K163" s="358">
        <v>0</v>
      </c>
      <c r="L163" s="358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118</v>
      </c>
      <c r="H164" s="310">
        <v>135</v>
      </c>
      <c r="I164" s="352">
        <f>I165+I169</f>
        <v>0</v>
      </c>
      <c r="J164" s="364">
        <f>J165+J169</f>
        <v>0</v>
      </c>
      <c r="K164" s="352">
        <f>K165+K169</f>
        <v>0</v>
      </c>
      <c r="L164" s="351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119</v>
      </c>
      <c r="H165" s="310">
        <v>136</v>
      </c>
      <c r="I165" s="352">
        <f t="shared" ref="I165:L167" si="17">I166</f>
        <v>0</v>
      </c>
      <c r="J165" s="364">
        <f t="shared" si="17"/>
        <v>0</v>
      </c>
      <c r="K165" s="352">
        <f t="shared" si="17"/>
        <v>0</v>
      </c>
      <c r="L165" s="351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119</v>
      </c>
      <c r="H166" s="310">
        <v>137</v>
      </c>
      <c r="I166" s="360">
        <f t="shared" si="17"/>
        <v>0</v>
      </c>
      <c r="J166" s="365">
        <f t="shared" si="17"/>
        <v>0</v>
      </c>
      <c r="K166" s="360">
        <f t="shared" si="17"/>
        <v>0</v>
      </c>
      <c r="L166" s="359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119</v>
      </c>
      <c r="H167" s="310">
        <v>138</v>
      </c>
      <c r="I167" s="352">
        <f t="shared" si="17"/>
        <v>0</v>
      </c>
      <c r="J167" s="364">
        <f t="shared" si="17"/>
        <v>0</v>
      </c>
      <c r="K167" s="352">
        <f t="shared" si="17"/>
        <v>0</v>
      </c>
      <c r="L167" s="351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119</v>
      </c>
      <c r="H168" s="310">
        <v>139</v>
      </c>
      <c r="I168" s="374">
        <v>0</v>
      </c>
      <c r="J168" s="374">
        <v>0</v>
      </c>
      <c r="K168" s="374">
        <v>0</v>
      </c>
      <c r="L168" s="37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120</v>
      </c>
      <c r="H169" s="310">
        <v>140</v>
      </c>
      <c r="I169" s="352">
        <f>SUM(I170+I175)</f>
        <v>0</v>
      </c>
      <c r="J169" s="352">
        <f>SUM(J170+J175)</f>
        <v>0</v>
      </c>
      <c r="K169" s="352">
        <f>SUM(K170+K175)</f>
        <v>0</v>
      </c>
      <c r="L169" s="352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121</v>
      </c>
      <c r="H170" s="310">
        <v>141</v>
      </c>
      <c r="I170" s="360">
        <f>I171</f>
        <v>0</v>
      </c>
      <c r="J170" s="365">
        <f>J171</f>
        <v>0</v>
      </c>
      <c r="K170" s="360">
        <f>K171</f>
        <v>0</v>
      </c>
      <c r="L170" s="359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121</v>
      </c>
      <c r="H171" s="310">
        <v>142</v>
      </c>
      <c r="I171" s="352">
        <f>SUM(I172:I174)</f>
        <v>0</v>
      </c>
      <c r="J171" s="364">
        <f>SUM(J172:J174)</f>
        <v>0</v>
      </c>
      <c r="K171" s="352">
        <f>SUM(K172:K174)</f>
        <v>0</v>
      </c>
      <c r="L171" s="351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122</v>
      </c>
      <c r="H172" s="310">
        <v>143</v>
      </c>
      <c r="I172" s="375">
        <v>0</v>
      </c>
      <c r="J172" s="356">
        <v>0</v>
      </c>
      <c r="K172" s="356">
        <v>0</v>
      </c>
      <c r="L172" s="356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123</v>
      </c>
      <c r="H173" s="310">
        <v>144</v>
      </c>
      <c r="I173" s="357">
        <v>0</v>
      </c>
      <c r="J173" s="378">
        <v>0</v>
      </c>
      <c r="K173" s="378">
        <v>0</v>
      </c>
      <c r="L173" s="37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124</v>
      </c>
      <c r="H174" s="310">
        <v>145</v>
      </c>
      <c r="I174" s="357">
        <v>0</v>
      </c>
      <c r="J174" s="357">
        <v>0</v>
      </c>
      <c r="K174" s="357">
        <v>0</v>
      </c>
      <c r="L174" s="357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391</v>
      </c>
      <c r="H175" s="310">
        <v>146</v>
      </c>
      <c r="I175" s="352">
        <f>I176</f>
        <v>0</v>
      </c>
      <c r="J175" s="364">
        <f>J176</f>
        <v>0</v>
      </c>
      <c r="K175" s="352">
        <f>K176</f>
        <v>0</v>
      </c>
      <c r="L175" s="351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392</v>
      </c>
      <c r="H176" s="310">
        <v>147</v>
      </c>
      <c r="I176" s="360">
        <f>SUM(I177:I179)</f>
        <v>0</v>
      </c>
      <c r="J176" s="360">
        <f>SUM(J177:J179)</f>
        <v>0</v>
      </c>
      <c r="K176" s="360">
        <f>SUM(K177:K179)</f>
        <v>0</v>
      </c>
      <c r="L176" s="360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393</v>
      </c>
      <c r="H177" s="310">
        <v>148</v>
      </c>
      <c r="I177" s="357">
        <v>0</v>
      </c>
      <c r="J177" s="356">
        <v>0</v>
      </c>
      <c r="K177" s="356">
        <v>0</v>
      </c>
      <c r="L177" s="356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394</v>
      </c>
      <c r="H178" s="310">
        <v>149</v>
      </c>
      <c r="I178" s="356">
        <v>0</v>
      </c>
      <c r="J178" s="358">
        <v>0</v>
      </c>
      <c r="K178" s="358">
        <v>0</v>
      </c>
      <c r="L178" s="358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395</v>
      </c>
      <c r="H179" s="310">
        <v>150</v>
      </c>
      <c r="I179" s="378">
        <v>0</v>
      </c>
      <c r="J179" s="378">
        <v>0</v>
      </c>
      <c r="K179" s="378">
        <v>0</v>
      </c>
      <c r="L179" s="37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125</v>
      </c>
      <c r="H180" s="310">
        <v>151</v>
      </c>
      <c r="I180" s="351">
        <f>SUM(I181+I234+I299)</f>
        <v>0</v>
      </c>
      <c r="J180" s="364">
        <f>SUM(J181+J234+J299)</f>
        <v>0</v>
      </c>
      <c r="K180" s="352">
        <f>SUM(K181+K234+K299)</f>
        <v>0</v>
      </c>
      <c r="L180" s="351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126</v>
      </c>
      <c r="H181" s="310">
        <v>152</v>
      </c>
      <c r="I181" s="351">
        <f>SUM(I182+I205+I212+I224+I228)</f>
        <v>0</v>
      </c>
      <c r="J181" s="359">
        <f>SUM(J182+J205+J212+J224+J228)</f>
        <v>0</v>
      </c>
      <c r="K181" s="359">
        <f>SUM(K182+K205+K212+K224+K228)</f>
        <v>0</v>
      </c>
      <c r="L181" s="359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127</v>
      </c>
      <c r="H182" s="310">
        <v>153</v>
      </c>
      <c r="I182" s="359">
        <f>SUM(I183+I186+I191+I197+I202)</f>
        <v>0</v>
      </c>
      <c r="J182" s="364">
        <f>SUM(J183+J186+J191+J197+J202)</f>
        <v>0</v>
      </c>
      <c r="K182" s="352">
        <f>SUM(K183+K186+K191+K197+K202)</f>
        <v>0</v>
      </c>
      <c r="L182" s="351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128</v>
      </c>
      <c r="H183" s="310">
        <v>154</v>
      </c>
      <c r="I183" s="351">
        <f t="shared" ref="I183:L184" si="18">I184</f>
        <v>0</v>
      </c>
      <c r="J183" s="365">
        <f t="shared" si="18"/>
        <v>0</v>
      </c>
      <c r="K183" s="360">
        <f t="shared" si="18"/>
        <v>0</v>
      </c>
      <c r="L183" s="359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128</v>
      </c>
      <c r="H184" s="310">
        <v>155</v>
      </c>
      <c r="I184" s="359">
        <f t="shared" si="18"/>
        <v>0</v>
      </c>
      <c r="J184" s="351">
        <f t="shared" si="18"/>
        <v>0</v>
      </c>
      <c r="K184" s="351">
        <f t="shared" si="18"/>
        <v>0</v>
      </c>
      <c r="L184" s="351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128</v>
      </c>
      <c r="H185" s="310">
        <v>156</v>
      </c>
      <c r="I185" s="358">
        <v>0</v>
      </c>
      <c r="J185" s="358">
        <v>0</v>
      </c>
      <c r="K185" s="358">
        <v>0</v>
      </c>
      <c r="L185" s="358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129</v>
      </c>
      <c r="H186" s="310">
        <v>157</v>
      </c>
      <c r="I186" s="359">
        <f>I187</f>
        <v>0</v>
      </c>
      <c r="J186" s="365">
        <f>J187</f>
        <v>0</v>
      </c>
      <c r="K186" s="360">
        <f>K187</f>
        <v>0</v>
      </c>
      <c r="L186" s="359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129</v>
      </c>
      <c r="H187" s="310">
        <v>158</v>
      </c>
      <c r="I187" s="351">
        <f>SUM(I188:I190)</f>
        <v>0</v>
      </c>
      <c r="J187" s="364">
        <f>SUM(J188:J190)</f>
        <v>0</v>
      </c>
      <c r="K187" s="352">
        <f>SUM(K188:K190)</f>
        <v>0</v>
      </c>
      <c r="L187" s="351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130</v>
      </c>
      <c r="H188" s="310">
        <v>159</v>
      </c>
      <c r="I188" s="356">
        <v>0</v>
      </c>
      <c r="J188" s="356">
        <v>0</v>
      </c>
      <c r="K188" s="356">
        <v>0</v>
      </c>
      <c r="L188" s="37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131</v>
      </c>
      <c r="H189" s="310">
        <v>160</v>
      </c>
      <c r="I189" s="358">
        <v>0</v>
      </c>
      <c r="J189" s="358">
        <v>0</v>
      </c>
      <c r="K189" s="358">
        <v>0</v>
      </c>
      <c r="L189" s="358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132</v>
      </c>
      <c r="H190" s="310">
        <v>161</v>
      </c>
      <c r="I190" s="356">
        <v>0</v>
      </c>
      <c r="J190" s="356">
        <v>0</v>
      </c>
      <c r="K190" s="356">
        <v>0</v>
      </c>
      <c r="L190" s="37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133</v>
      </c>
      <c r="H191" s="310">
        <v>162</v>
      </c>
      <c r="I191" s="351">
        <f>I192</f>
        <v>0</v>
      </c>
      <c r="J191" s="364">
        <f>J192</f>
        <v>0</v>
      </c>
      <c r="K191" s="352">
        <f>K192</f>
        <v>0</v>
      </c>
      <c r="L191" s="351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133</v>
      </c>
      <c r="H192" s="310">
        <v>163</v>
      </c>
      <c r="I192" s="351">
        <f>SUM(I193:I196)</f>
        <v>0</v>
      </c>
      <c r="J192" s="351">
        <f>SUM(J193:J196)</f>
        <v>0</v>
      </c>
      <c r="K192" s="351">
        <f>SUM(K193:K196)</f>
        <v>0</v>
      </c>
      <c r="L192" s="351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134</v>
      </c>
      <c r="H193" s="310">
        <v>164</v>
      </c>
      <c r="I193" s="358">
        <v>0</v>
      </c>
      <c r="J193" s="358">
        <v>0</v>
      </c>
      <c r="K193" s="358">
        <v>0</v>
      </c>
      <c r="L193" s="37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135</v>
      </c>
      <c r="H194" s="310">
        <v>165</v>
      </c>
      <c r="I194" s="356">
        <v>0</v>
      </c>
      <c r="J194" s="358">
        <v>0</v>
      </c>
      <c r="K194" s="358">
        <v>0</v>
      </c>
      <c r="L194" s="358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136</v>
      </c>
      <c r="H195" s="310">
        <v>166</v>
      </c>
      <c r="I195" s="356">
        <v>0</v>
      </c>
      <c r="J195" s="363">
        <v>0</v>
      </c>
      <c r="K195" s="363">
        <v>0</v>
      </c>
      <c r="L195" s="363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2" t="s">
        <v>137</v>
      </c>
      <c r="H196" s="310">
        <v>167</v>
      </c>
      <c r="I196" s="379">
        <v>0</v>
      </c>
      <c r="J196" s="380">
        <v>0</v>
      </c>
      <c r="K196" s="358">
        <v>0</v>
      </c>
      <c r="L196" s="358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138</v>
      </c>
      <c r="H197" s="310">
        <v>168</v>
      </c>
      <c r="I197" s="351">
        <f>I198</f>
        <v>0</v>
      </c>
      <c r="J197" s="366">
        <f>J198</f>
        <v>0</v>
      </c>
      <c r="K197" s="353">
        <f>K198</f>
        <v>0</v>
      </c>
      <c r="L197" s="354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138</v>
      </c>
      <c r="H198" s="310">
        <v>169</v>
      </c>
      <c r="I198" s="359">
        <f>SUM(I199:I201)</f>
        <v>0</v>
      </c>
      <c r="J198" s="364">
        <f>SUM(J199:J201)</f>
        <v>0</v>
      </c>
      <c r="K198" s="352">
        <f>SUM(K199:K201)</f>
        <v>0</v>
      </c>
      <c r="L198" s="351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139</v>
      </c>
      <c r="H199" s="310">
        <v>170</v>
      </c>
      <c r="I199" s="358">
        <v>0</v>
      </c>
      <c r="J199" s="358">
        <v>0</v>
      </c>
      <c r="K199" s="358">
        <v>0</v>
      </c>
      <c r="L199" s="37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140</v>
      </c>
      <c r="H200" s="310">
        <v>171</v>
      </c>
      <c r="I200" s="356">
        <v>0</v>
      </c>
      <c r="J200" s="356">
        <v>0</v>
      </c>
      <c r="K200" s="357">
        <v>0</v>
      </c>
      <c r="L200" s="358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141</v>
      </c>
      <c r="H201" s="310">
        <v>172</v>
      </c>
      <c r="I201" s="356">
        <v>0</v>
      </c>
      <c r="J201" s="356">
        <v>0</v>
      </c>
      <c r="K201" s="356">
        <v>0</v>
      </c>
      <c r="L201" s="358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142</v>
      </c>
      <c r="H202" s="310">
        <v>173</v>
      </c>
      <c r="I202" s="351">
        <f t="shared" ref="I202:L203" si="19">I203</f>
        <v>0</v>
      </c>
      <c r="J202" s="364">
        <f t="shared" si="19"/>
        <v>0</v>
      </c>
      <c r="K202" s="352">
        <f t="shared" si="19"/>
        <v>0</v>
      </c>
      <c r="L202" s="351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142</v>
      </c>
      <c r="H203" s="310">
        <v>174</v>
      </c>
      <c r="I203" s="352">
        <f t="shared" si="19"/>
        <v>0</v>
      </c>
      <c r="J203" s="352">
        <f t="shared" si="19"/>
        <v>0</v>
      </c>
      <c r="K203" s="352">
        <f t="shared" si="19"/>
        <v>0</v>
      </c>
      <c r="L203" s="352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142</v>
      </c>
      <c r="H204" s="310">
        <v>175</v>
      </c>
      <c r="I204" s="356">
        <v>0</v>
      </c>
      <c r="J204" s="358">
        <v>0</v>
      </c>
      <c r="K204" s="358">
        <v>0</v>
      </c>
      <c r="L204" s="358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143</v>
      </c>
      <c r="H205" s="310">
        <v>176</v>
      </c>
      <c r="I205" s="351">
        <f t="shared" ref="I205:L206" si="20">I206</f>
        <v>0</v>
      </c>
      <c r="J205" s="366">
        <f t="shared" si="20"/>
        <v>0</v>
      </c>
      <c r="K205" s="353">
        <f t="shared" si="20"/>
        <v>0</v>
      </c>
      <c r="L205" s="354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143</v>
      </c>
      <c r="H206" s="310">
        <v>177</v>
      </c>
      <c r="I206" s="359">
        <f t="shared" si="20"/>
        <v>0</v>
      </c>
      <c r="J206" s="364">
        <f t="shared" si="20"/>
        <v>0</v>
      </c>
      <c r="K206" s="352">
        <f t="shared" si="20"/>
        <v>0</v>
      </c>
      <c r="L206" s="351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143</v>
      </c>
      <c r="H207" s="310">
        <v>178</v>
      </c>
      <c r="I207" s="351">
        <f>SUM(I208:I211)</f>
        <v>0</v>
      </c>
      <c r="J207" s="365">
        <f>SUM(J208:J211)</f>
        <v>0</v>
      </c>
      <c r="K207" s="360">
        <f>SUM(K208:K211)</f>
        <v>0</v>
      </c>
      <c r="L207" s="359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144</v>
      </c>
      <c r="H208" s="310">
        <v>179</v>
      </c>
      <c r="I208" s="358">
        <v>0</v>
      </c>
      <c r="J208" s="358">
        <v>0</v>
      </c>
      <c r="K208" s="358">
        <v>0</v>
      </c>
      <c r="L208" s="358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145</v>
      </c>
      <c r="H209" s="310">
        <v>180</v>
      </c>
      <c r="I209" s="358">
        <v>0</v>
      </c>
      <c r="J209" s="358">
        <v>0</v>
      </c>
      <c r="K209" s="358">
        <v>0</v>
      </c>
      <c r="L209" s="358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146</v>
      </c>
      <c r="H210" s="310">
        <v>181</v>
      </c>
      <c r="I210" s="358">
        <v>0</v>
      </c>
      <c r="J210" s="358">
        <v>0</v>
      </c>
      <c r="K210" s="358">
        <v>0</v>
      </c>
      <c r="L210" s="358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147</v>
      </c>
      <c r="H211" s="310">
        <v>182</v>
      </c>
      <c r="I211" s="358">
        <v>0</v>
      </c>
      <c r="J211" s="358">
        <v>0</v>
      </c>
      <c r="K211" s="358">
        <v>0</v>
      </c>
      <c r="L211" s="37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148</v>
      </c>
      <c r="H212" s="310">
        <v>183</v>
      </c>
      <c r="I212" s="351">
        <f>SUM(I213+I216)</f>
        <v>0</v>
      </c>
      <c r="J212" s="364">
        <f>SUM(J213+J216)</f>
        <v>0</v>
      </c>
      <c r="K212" s="352">
        <f>SUM(K213+K216)</f>
        <v>0</v>
      </c>
      <c r="L212" s="351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149</v>
      </c>
      <c r="H213" s="310">
        <v>184</v>
      </c>
      <c r="I213" s="359">
        <f t="shared" ref="I213:L214" si="21">I214</f>
        <v>0</v>
      </c>
      <c r="J213" s="365">
        <f t="shared" si="21"/>
        <v>0</v>
      </c>
      <c r="K213" s="360">
        <f t="shared" si="21"/>
        <v>0</v>
      </c>
      <c r="L213" s="359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149</v>
      </c>
      <c r="H214" s="310">
        <v>185</v>
      </c>
      <c r="I214" s="351">
        <f t="shared" si="21"/>
        <v>0</v>
      </c>
      <c r="J214" s="364">
        <f t="shared" si="21"/>
        <v>0</v>
      </c>
      <c r="K214" s="352">
        <f t="shared" si="21"/>
        <v>0</v>
      </c>
      <c r="L214" s="351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149</v>
      </c>
      <c r="H215" s="310">
        <v>186</v>
      </c>
      <c r="I215" s="378">
        <v>0</v>
      </c>
      <c r="J215" s="378">
        <v>0</v>
      </c>
      <c r="K215" s="378">
        <v>0</v>
      </c>
      <c r="L215" s="37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150</v>
      </c>
      <c r="H216" s="310">
        <v>187</v>
      </c>
      <c r="I216" s="351">
        <f>I217</f>
        <v>0</v>
      </c>
      <c r="J216" s="364">
        <f>J217</f>
        <v>0</v>
      </c>
      <c r="K216" s="352">
        <f>K217</f>
        <v>0</v>
      </c>
      <c r="L216" s="351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150</v>
      </c>
      <c r="H217" s="310">
        <v>188</v>
      </c>
      <c r="I217" s="351">
        <f t="shared" ref="I217:P217" si="22">SUM(I218:I223)</f>
        <v>0</v>
      </c>
      <c r="J217" s="351">
        <f t="shared" si="22"/>
        <v>0</v>
      </c>
      <c r="K217" s="351">
        <f t="shared" si="22"/>
        <v>0</v>
      </c>
      <c r="L217" s="351">
        <f t="shared" si="22"/>
        <v>0</v>
      </c>
      <c r="M217" s="381">
        <f t="shared" si="22"/>
        <v>0</v>
      </c>
      <c r="N217" s="381">
        <f t="shared" si="22"/>
        <v>0</v>
      </c>
      <c r="O217" s="381">
        <f t="shared" si="22"/>
        <v>0</v>
      </c>
      <c r="P217" s="381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151</v>
      </c>
      <c r="H218" s="310">
        <v>189</v>
      </c>
      <c r="I218" s="358">
        <v>0</v>
      </c>
      <c r="J218" s="358">
        <v>0</v>
      </c>
      <c r="K218" s="358">
        <v>0</v>
      </c>
      <c r="L218" s="37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152</v>
      </c>
      <c r="H219" s="310">
        <v>190</v>
      </c>
      <c r="I219" s="358">
        <v>0</v>
      </c>
      <c r="J219" s="358">
        <v>0</v>
      </c>
      <c r="K219" s="358">
        <v>0</v>
      </c>
      <c r="L219" s="358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153</v>
      </c>
      <c r="H220" s="310">
        <v>191</v>
      </c>
      <c r="I220" s="358">
        <v>0</v>
      </c>
      <c r="J220" s="358">
        <v>0</v>
      </c>
      <c r="K220" s="358">
        <v>0</v>
      </c>
      <c r="L220" s="358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396</v>
      </c>
      <c r="H221" s="310">
        <v>192</v>
      </c>
      <c r="I221" s="358">
        <v>0</v>
      </c>
      <c r="J221" s="358">
        <v>0</v>
      </c>
      <c r="K221" s="358">
        <v>0</v>
      </c>
      <c r="L221" s="37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154</v>
      </c>
      <c r="H222" s="310">
        <v>193</v>
      </c>
      <c r="I222" s="358">
        <v>0</v>
      </c>
      <c r="J222" s="358">
        <v>0</v>
      </c>
      <c r="K222" s="358">
        <v>0</v>
      </c>
      <c r="L222" s="358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150</v>
      </c>
      <c r="H223" s="310">
        <v>194</v>
      </c>
      <c r="I223" s="358">
        <v>0</v>
      </c>
      <c r="J223" s="358">
        <v>0</v>
      </c>
      <c r="K223" s="358">
        <v>0</v>
      </c>
      <c r="L223" s="37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155</v>
      </c>
      <c r="H224" s="310">
        <v>195</v>
      </c>
      <c r="I224" s="359">
        <f t="shared" ref="I224:L226" si="23">I225</f>
        <v>0</v>
      </c>
      <c r="J224" s="365">
        <f t="shared" si="23"/>
        <v>0</v>
      </c>
      <c r="K224" s="360">
        <f t="shared" si="23"/>
        <v>0</v>
      </c>
      <c r="L224" s="360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155</v>
      </c>
      <c r="H225" s="310">
        <v>196</v>
      </c>
      <c r="I225" s="361">
        <f t="shared" si="23"/>
        <v>0</v>
      </c>
      <c r="J225" s="370">
        <f t="shared" si="23"/>
        <v>0</v>
      </c>
      <c r="K225" s="362">
        <f t="shared" si="23"/>
        <v>0</v>
      </c>
      <c r="L225" s="362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156</v>
      </c>
      <c r="H226" s="310">
        <v>197</v>
      </c>
      <c r="I226" s="351">
        <f t="shared" si="23"/>
        <v>0</v>
      </c>
      <c r="J226" s="364">
        <f t="shared" si="23"/>
        <v>0</v>
      </c>
      <c r="K226" s="352">
        <f t="shared" si="23"/>
        <v>0</v>
      </c>
      <c r="L226" s="352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156</v>
      </c>
      <c r="H227" s="310">
        <v>198</v>
      </c>
      <c r="I227" s="358">
        <v>0</v>
      </c>
      <c r="J227" s="358">
        <v>0</v>
      </c>
      <c r="K227" s="358">
        <v>0</v>
      </c>
      <c r="L227" s="358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157</v>
      </c>
      <c r="H228" s="310">
        <v>199</v>
      </c>
      <c r="I228" s="351">
        <f t="shared" ref="I228:L229" si="24">I229</f>
        <v>0</v>
      </c>
      <c r="J228" s="351">
        <f t="shared" si="24"/>
        <v>0</v>
      </c>
      <c r="K228" s="351">
        <f t="shared" si="24"/>
        <v>0</v>
      </c>
      <c r="L228" s="351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157</v>
      </c>
      <c r="H229" s="310">
        <v>200</v>
      </c>
      <c r="I229" s="351">
        <f t="shared" si="24"/>
        <v>0</v>
      </c>
      <c r="J229" s="351">
        <f t="shared" si="24"/>
        <v>0</v>
      </c>
      <c r="K229" s="351">
        <f t="shared" si="24"/>
        <v>0</v>
      </c>
      <c r="L229" s="351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157</v>
      </c>
      <c r="H230" s="310">
        <v>201</v>
      </c>
      <c r="I230" s="351">
        <f>SUM(I231:I233)</f>
        <v>0</v>
      </c>
      <c r="J230" s="351">
        <f>SUM(J231:J233)</f>
        <v>0</v>
      </c>
      <c r="K230" s="351">
        <f>SUM(K231:K233)</f>
        <v>0</v>
      </c>
      <c r="L230" s="351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158</v>
      </c>
      <c r="H231" s="310">
        <v>202</v>
      </c>
      <c r="I231" s="358">
        <v>0</v>
      </c>
      <c r="J231" s="358">
        <v>0</v>
      </c>
      <c r="K231" s="358">
        <v>0</v>
      </c>
      <c r="L231" s="358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159</v>
      </c>
      <c r="H232" s="310">
        <v>203</v>
      </c>
      <c r="I232" s="358">
        <v>0</v>
      </c>
      <c r="J232" s="358">
        <v>0</v>
      </c>
      <c r="K232" s="358">
        <v>0</v>
      </c>
      <c r="L232" s="358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160</v>
      </c>
      <c r="H233" s="310">
        <v>204</v>
      </c>
      <c r="I233" s="358">
        <v>0</v>
      </c>
      <c r="J233" s="358">
        <v>0</v>
      </c>
      <c r="K233" s="358">
        <v>0</v>
      </c>
      <c r="L233" s="358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388</v>
      </c>
      <c r="H234" s="310">
        <v>205</v>
      </c>
      <c r="I234" s="351">
        <f>SUM(I235+I267)</f>
        <v>0</v>
      </c>
      <c r="J234" s="364">
        <f>SUM(J235+J267)</f>
        <v>0</v>
      </c>
      <c r="K234" s="352">
        <f>SUM(K235+K267)</f>
        <v>0</v>
      </c>
      <c r="L234" s="352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397</v>
      </c>
      <c r="H235" s="310">
        <v>206</v>
      </c>
      <c r="I235" s="361">
        <f>SUM(I236+I245+I249+I253+I257+I260+I263)</f>
        <v>0</v>
      </c>
      <c r="J235" s="370">
        <f>SUM(J236+J245+J249+J253+J257+J260+J263)</f>
        <v>0</v>
      </c>
      <c r="K235" s="362">
        <f>SUM(K236+K245+K249+K253+K257+K260+K263)</f>
        <v>0</v>
      </c>
      <c r="L235" s="362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161</v>
      </c>
      <c r="H236" s="310">
        <v>207</v>
      </c>
      <c r="I236" s="361">
        <f>I237</f>
        <v>0</v>
      </c>
      <c r="J236" s="361">
        <f>J237</f>
        <v>0</v>
      </c>
      <c r="K236" s="361">
        <f>K237</f>
        <v>0</v>
      </c>
      <c r="L236" s="361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162</v>
      </c>
      <c r="H237" s="310">
        <v>208</v>
      </c>
      <c r="I237" s="351">
        <f>SUM(I238:I238)</f>
        <v>0</v>
      </c>
      <c r="J237" s="364">
        <f>SUM(J238:J238)</f>
        <v>0</v>
      </c>
      <c r="K237" s="352">
        <f>SUM(K238:K238)</f>
        <v>0</v>
      </c>
      <c r="L237" s="352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162</v>
      </c>
      <c r="H238" s="310">
        <v>209</v>
      </c>
      <c r="I238" s="358">
        <v>0</v>
      </c>
      <c r="J238" s="358">
        <v>0</v>
      </c>
      <c r="K238" s="358">
        <v>0</v>
      </c>
      <c r="L238" s="358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163</v>
      </c>
      <c r="H239" s="310">
        <v>210</v>
      </c>
      <c r="I239" s="351">
        <f>SUM(I240:I241)</f>
        <v>0</v>
      </c>
      <c r="J239" s="351">
        <f>SUM(J240:J241)</f>
        <v>0</v>
      </c>
      <c r="K239" s="351">
        <f>SUM(K240:K241)</f>
        <v>0</v>
      </c>
      <c r="L239" s="351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164</v>
      </c>
      <c r="H240" s="310">
        <v>211</v>
      </c>
      <c r="I240" s="358">
        <v>0</v>
      </c>
      <c r="J240" s="358">
        <v>0</v>
      </c>
      <c r="K240" s="358">
        <v>0</v>
      </c>
      <c r="L240" s="358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165</v>
      </c>
      <c r="H241" s="310">
        <v>212</v>
      </c>
      <c r="I241" s="358">
        <v>0</v>
      </c>
      <c r="J241" s="358">
        <v>0</v>
      </c>
      <c r="K241" s="358">
        <v>0</v>
      </c>
      <c r="L241" s="358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18"/>
      <c r="G242" s="59" t="s">
        <v>166</v>
      </c>
      <c r="H242" s="310">
        <v>213</v>
      </c>
      <c r="I242" s="351">
        <f>SUM(I243:I244)</f>
        <v>0</v>
      </c>
      <c r="J242" s="351">
        <f>SUM(J243:J244)</f>
        <v>0</v>
      </c>
      <c r="K242" s="351">
        <f>SUM(K243:K244)</f>
        <v>0</v>
      </c>
      <c r="L242" s="351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167</v>
      </c>
      <c r="H243" s="310">
        <v>214</v>
      </c>
      <c r="I243" s="358">
        <v>0</v>
      </c>
      <c r="J243" s="358">
        <v>0</v>
      </c>
      <c r="K243" s="358">
        <v>0</v>
      </c>
      <c r="L243" s="358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168</v>
      </c>
      <c r="H244" s="310">
        <v>215</v>
      </c>
      <c r="I244" s="358">
        <v>0</v>
      </c>
      <c r="J244" s="358">
        <v>0</v>
      </c>
      <c r="K244" s="358">
        <v>0</v>
      </c>
      <c r="L244" s="358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169</v>
      </c>
      <c r="H245" s="310">
        <v>216</v>
      </c>
      <c r="I245" s="351">
        <f>I246</f>
        <v>0</v>
      </c>
      <c r="J245" s="351">
        <f>J246</f>
        <v>0</v>
      </c>
      <c r="K245" s="351">
        <f>K246</f>
        <v>0</v>
      </c>
      <c r="L245" s="351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169</v>
      </c>
      <c r="H246" s="310">
        <v>217</v>
      </c>
      <c r="I246" s="351">
        <f>SUM(I247:I248)</f>
        <v>0</v>
      </c>
      <c r="J246" s="364">
        <f>SUM(J247:J248)</f>
        <v>0</v>
      </c>
      <c r="K246" s="352">
        <f>SUM(K247:K248)</f>
        <v>0</v>
      </c>
      <c r="L246" s="352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170</v>
      </c>
      <c r="H247" s="310">
        <v>218</v>
      </c>
      <c r="I247" s="358">
        <v>0</v>
      </c>
      <c r="J247" s="358">
        <v>0</v>
      </c>
      <c r="K247" s="358">
        <v>0</v>
      </c>
      <c r="L247" s="358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171</v>
      </c>
      <c r="H248" s="310">
        <v>219</v>
      </c>
      <c r="I248" s="358">
        <v>0</v>
      </c>
      <c r="J248" s="358">
        <v>0</v>
      </c>
      <c r="K248" s="358">
        <v>0</v>
      </c>
      <c r="L248" s="358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172</v>
      </c>
      <c r="H249" s="310">
        <v>220</v>
      </c>
      <c r="I249" s="359">
        <f>I250</f>
        <v>0</v>
      </c>
      <c r="J249" s="365">
        <f>J250</f>
        <v>0</v>
      </c>
      <c r="K249" s="360">
        <f>K250</f>
        <v>0</v>
      </c>
      <c r="L249" s="360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172</v>
      </c>
      <c r="H250" s="310">
        <v>221</v>
      </c>
      <c r="I250" s="351">
        <f>I251+I252</f>
        <v>0</v>
      </c>
      <c r="J250" s="351">
        <f>J251+J252</f>
        <v>0</v>
      </c>
      <c r="K250" s="351">
        <f>K251+K252</f>
        <v>0</v>
      </c>
      <c r="L250" s="351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173</v>
      </c>
      <c r="H251" s="310">
        <v>222</v>
      </c>
      <c r="I251" s="358">
        <v>0</v>
      </c>
      <c r="J251" s="358">
        <v>0</v>
      </c>
      <c r="K251" s="358">
        <v>0</v>
      </c>
      <c r="L251" s="358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174</v>
      </c>
      <c r="H252" s="310">
        <v>223</v>
      </c>
      <c r="I252" s="378">
        <v>0</v>
      </c>
      <c r="J252" s="375">
        <v>0</v>
      </c>
      <c r="K252" s="378">
        <v>0</v>
      </c>
      <c r="L252" s="37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175</v>
      </c>
      <c r="H253" s="310">
        <v>224</v>
      </c>
      <c r="I253" s="351">
        <f>I254</f>
        <v>0</v>
      </c>
      <c r="J253" s="352">
        <f>J254</f>
        <v>0</v>
      </c>
      <c r="K253" s="351">
        <f>K254</f>
        <v>0</v>
      </c>
      <c r="L253" s="352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175</v>
      </c>
      <c r="H254" s="310">
        <v>225</v>
      </c>
      <c r="I254" s="359">
        <f>SUM(I255:I256)</f>
        <v>0</v>
      </c>
      <c r="J254" s="365">
        <f>SUM(J255:J256)</f>
        <v>0</v>
      </c>
      <c r="K254" s="360">
        <f>SUM(K255:K256)</f>
        <v>0</v>
      </c>
      <c r="L254" s="360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176</v>
      </c>
      <c r="H255" s="310">
        <v>226</v>
      </c>
      <c r="I255" s="358">
        <v>0</v>
      </c>
      <c r="J255" s="358">
        <v>0</v>
      </c>
      <c r="K255" s="358">
        <v>0</v>
      </c>
      <c r="L255" s="358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177</v>
      </c>
      <c r="H256" s="310">
        <v>227</v>
      </c>
      <c r="I256" s="358">
        <v>0</v>
      </c>
      <c r="J256" s="358">
        <v>0</v>
      </c>
      <c r="K256" s="358">
        <v>0</v>
      </c>
      <c r="L256" s="358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178</v>
      </c>
      <c r="H257" s="310">
        <v>228</v>
      </c>
      <c r="I257" s="351">
        <f t="shared" ref="I257:L258" si="25">I258</f>
        <v>0</v>
      </c>
      <c r="J257" s="364">
        <f t="shared" si="25"/>
        <v>0</v>
      </c>
      <c r="K257" s="352">
        <f t="shared" si="25"/>
        <v>0</v>
      </c>
      <c r="L257" s="352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178</v>
      </c>
      <c r="H258" s="310">
        <v>229</v>
      </c>
      <c r="I258" s="352">
        <f t="shared" si="25"/>
        <v>0</v>
      </c>
      <c r="J258" s="364">
        <f t="shared" si="25"/>
        <v>0</v>
      </c>
      <c r="K258" s="352">
        <f t="shared" si="25"/>
        <v>0</v>
      </c>
      <c r="L258" s="352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178</v>
      </c>
      <c r="H259" s="310">
        <v>230</v>
      </c>
      <c r="I259" s="378">
        <v>0</v>
      </c>
      <c r="J259" s="378">
        <v>0</v>
      </c>
      <c r="K259" s="378">
        <v>0</v>
      </c>
      <c r="L259" s="37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179</v>
      </c>
      <c r="H260" s="310">
        <v>231</v>
      </c>
      <c r="I260" s="351">
        <f t="shared" ref="I260:L261" si="26">I261</f>
        <v>0</v>
      </c>
      <c r="J260" s="364">
        <f t="shared" si="26"/>
        <v>0</v>
      </c>
      <c r="K260" s="352">
        <f t="shared" si="26"/>
        <v>0</v>
      </c>
      <c r="L260" s="352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179</v>
      </c>
      <c r="H261" s="310">
        <v>232</v>
      </c>
      <c r="I261" s="351">
        <f t="shared" si="26"/>
        <v>0</v>
      </c>
      <c r="J261" s="364">
        <f t="shared" si="26"/>
        <v>0</v>
      </c>
      <c r="K261" s="352">
        <f t="shared" si="26"/>
        <v>0</v>
      </c>
      <c r="L261" s="352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179</v>
      </c>
      <c r="H262" s="310">
        <v>233</v>
      </c>
      <c r="I262" s="378">
        <v>0</v>
      </c>
      <c r="J262" s="378">
        <v>0</v>
      </c>
      <c r="K262" s="378">
        <v>0</v>
      </c>
      <c r="L262" s="37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180</v>
      </c>
      <c r="H263" s="310">
        <v>234</v>
      </c>
      <c r="I263" s="351">
        <f>I264</f>
        <v>0</v>
      </c>
      <c r="J263" s="364">
        <f>J264</f>
        <v>0</v>
      </c>
      <c r="K263" s="352">
        <f>K264</f>
        <v>0</v>
      </c>
      <c r="L263" s="352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180</v>
      </c>
      <c r="H264" s="310">
        <v>235</v>
      </c>
      <c r="I264" s="351">
        <f>I265+I266</f>
        <v>0</v>
      </c>
      <c r="J264" s="351">
        <f>J265+J266</f>
        <v>0</v>
      </c>
      <c r="K264" s="351">
        <f>K265+K266</f>
        <v>0</v>
      </c>
      <c r="L264" s="351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181</v>
      </c>
      <c r="H265" s="310">
        <v>236</v>
      </c>
      <c r="I265" s="357">
        <v>0</v>
      </c>
      <c r="J265" s="358">
        <v>0</v>
      </c>
      <c r="K265" s="358">
        <v>0</v>
      </c>
      <c r="L265" s="358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182</v>
      </c>
      <c r="H266" s="310">
        <v>237</v>
      </c>
      <c r="I266" s="358">
        <v>0</v>
      </c>
      <c r="J266" s="358">
        <v>0</v>
      </c>
      <c r="K266" s="358">
        <v>0</v>
      </c>
      <c r="L266" s="358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398</v>
      </c>
      <c r="H267" s="310">
        <v>238</v>
      </c>
      <c r="I267" s="351">
        <f>SUM(I268+I277+I281+I285+I289+I292+I295)</f>
        <v>0</v>
      </c>
      <c r="J267" s="364">
        <f>SUM(J268+J277+J281+J285+J289+J292+J295)</f>
        <v>0</v>
      </c>
      <c r="K267" s="352">
        <f>SUM(K268+K277+K281+K285+K289+K292+K295)</f>
        <v>0</v>
      </c>
      <c r="L267" s="352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183</v>
      </c>
      <c r="H268" s="310">
        <v>239</v>
      </c>
      <c r="I268" s="351">
        <f>I269</f>
        <v>0</v>
      </c>
      <c r="J268" s="351">
        <f>J269</f>
        <v>0</v>
      </c>
      <c r="K268" s="351">
        <f>K269</f>
        <v>0</v>
      </c>
      <c r="L268" s="351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162</v>
      </c>
      <c r="H269" s="310">
        <v>240</v>
      </c>
      <c r="I269" s="351">
        <f>SUM(I270)</f>
        <v>0</v>
      </c>
      <c r="J269" s="351">
        <f>SUM(J270)</f>
        <v>0</v>
      </c>
      <c r="K269" s="351">
        <f>SUM(K270)</f>
        <v>0</v>
      </c>
      <c r="L269" s="351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162</v>
      </c>
      <c r="H270" s="310">
        <v>241</v>
      </c>
      <c r="I270" s="358">
        <v>0</v>
      </c>
      <c r="J270" s="358">
        <v>0</v>
      </c>
      <c r="K270" s="358">
        <v>0</v>
      </c>
      <c r="L270" s="358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184</v>
      </c>
      <c r="H271" s="310">
        <v>242</v>
      </c>
      <c r="I271" s="351">
        <f>SUM(I272:I273)</f>
        <v>0</v>
      </c>
      <c r="J271" s="351">
        <f>SUM(J272:J273)</f>
        <v>0</v>
      </c>
      <c r="K271" s="351">
        <f>SUM(K272:K273)</f>
        <v>0</v>
      </c>
      <c r="L271" s="351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164</v>
      </c>
      <c r="H272" s="310">
        <v>243</v>
      </c>
      <c r="I272" s="358">
        <v>0</v>
      </c>
      <c r="J272" s="357">
        <v>0</v>
      </c>
      <c r="K272" s="358">
        <v>0</v>
      </c>
      <c r="L272" s="358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165</v>
      </c>
      <c r="H273" s="310">
        <v>244</v>
      </c>
      <c r="I273" s="358">
        <v>0</v>
      </c>
      <c r="J273" s="357">
        <v>0</v>
      </c>
      <c r="K273" s="358">
        <v>0</v>
      </c>
      <c r="L273" s="358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166</v>
      </c>
      <c r="H274" s="310">
        <v>245</v>
      </c>
      <c r="I274" s="351">
        <f>SUM(I275:I276)</f>
        <v>0</v>
      </c>
      <c r="J274" s="351">
        <f>SUM(J275:J276)</f>
        <v>0</v>
      </c>
      <c r="K274" s="351">
        <f>SUM(K275:K276)</f>
        <v>0</v>
      </c>
      <c r="L274" s="351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167</v>
      </c>
      <c r="H275" s="310">
        <v>246</v>
      </c>
      <c r="I275" s="358">
        <v>0</v>
      </c>
      <c r="J275" s="357">
        <v>0</v>
      </c>
      <c r="K275" s="358">
        <v>0</v>
      </c>
      <c r="L275" s="358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185</v>
      </c>
      <c r="H276" s="310">
        <v>247</v>
      </c>
      <c r="I276" s="358">
        <v>0</v>
      </c>
      <c r="J276" s="357">
        <v>0</v>
      </c>
      <c r="K276" s="358">
        <v>0</v>
      </c>
      <c r="L276" s="358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186</v>
      </c>
      <c r="H277" s="310">
        <v>248</v>
      </c>
      <c r="I277" s="351">
        <f>I278</f>
        <v>0</v>
      </c>
      <c r="J277" s="352">
        <f>J278</f>
        <v>0</v>
      </c>
      <c r="K277" s="351">
        <f>K278</f>
        <v>0</v>
      </c>
      <c r="L277" s="352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186</v>
      </c>
      <c r="H278" s="310">
        <v>249</v>
      </c>
      <c r="I278" s="359">
        <f>SUM(I279:I280)</f>
        <v>0</v>
      </c>
      <c r="J278" s="365">
        <f>SUM(J279:J280)</f>
        <v>0</v>
      </c>
      <c r="K278" s="360">
        <f>SUM(K279:K280)</f>
        <v>0</v>
      </c>
      <c r="L278" s="360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187</v>
      </c>
      <c r="H279" s="310">
        <v>250</v>
      </c>
      <c r="I279" s="358">
        <v>0</v>
      </c>
      <c r="J279" s="358">
        <v>0</v>
      </c>
      <c r="K279" s="358">
        <v>0</v>
      </c>
      <c r="L279" s="358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188</v>
      </c>
      <c r="H280" s="310">
        <v>251</v>
      </c>
      <c r="I280" s="358">
        <v>0</v>
      </c>
      <c r="J280" s="358">
        <v>0</v>
      </c>
      <c r="K280" s="358">
        <v>0</v>
      </c>
      <c r="L280" s="358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189</v>
      </c>
      <c r="H281" s="310">
        <v>252</v>
      </c>
      <c r="I281" s="351">
        <f>I282</f>
        <v>0</v>
      </c>
      <c r="J281" s="364">
        <f>J282</f>
        <v>0</v>
      </c>
      <c r="K281" s="352">
        <f>K282</f>
        <v>0</v>
      </c>
      <c r="L281" s="352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189</v>
      </c>
      <c r="H282" s="310">
        <v>253</v>
      </c>
      <c r="I282" s="351">
        <f>I283+I284</f>
        <v>0</v>
      </c>
      <c r="J282" s="351">
        <f>J283+J284</f>
        <v>0</v>
      </c>
      <c r="K282" s="351">
        <f>K283+K284</f>
        <v>0</v>
      </c>
      <c r="L282" s="351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190</v>
      </c>
      <c r="H283" s="310">
        <v>254</v>
      </c>
      <c r="I283" s="358">
        <v>0</v>
      </c>
      <c r="J283" s="358">
        <v>0</v>
      </c>
      <c r="K283" s="358">
        <v>0</v>
      </c>
      <c r="L283" s="358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191</v>
      </c>
      <c r="H284" s="310">
        <v>255</v>
      </c>
      <c r="I284" s="358">
        <v>0</v>
      </c>
      <c r="J284" s="358">
        <v>0</v>
      </c>
      <c r="K284" s="358">
        <v>0</v>
      </c>
      <c r="L284" s="358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192</v>
      </c>
      <c r="H285" s="310">
        <v>256</v>
      </c>
      <c r="I285" s="351">
        <f>I286</f>
        <v>0</v>
      </c>
      <c r="J285" s="364">
        <f>J286</f>
        <v>0</v>
      </c>
      <c r="K285" s="352">
        <f>K286</f>
        <v>0</v>
      </c>
      <c r="L285" s="352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192</v>
      </c>
      <c r="H286" s="310">
        <v>257</v>
      </c>
      <c r="I286" s="351">
        <f>SUM(I287:I288)</f>
        <v>0</v>
      </c>
      <c r="J286" s="364">
        <f>SUM(J287:J288)</f>
        <v>0</v>
      </c>
      <c r="K286" s="352">
        <f>SUM(K287:K288)</f>
        <v>0</v>
      </c>
      <c r="L286" s="352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193</v>
      </c>
      <c r="H287" s="310">
        <v>258</v>
      </c>
      <c r="I287" s="358">
        <v>0</v>
      </c>
      <c r="J287" s="358">
        <v>0</v>
      </c>
      <c r="K287" s="358">
        <v>0</v>
      </c>
      <c r="L287" s="358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194</v>
      </c>
      <c r="H288" s="310">
        <v>259</v>
      </c>
      <c r="I288" s="358">
        <v>0</v>
      </c>
      <c r="J288" s="358">
        <v>0</v>
      </c>
      <c r="K288" s="358">
        <v>0</v>
      </c>
      <c r="L288" s="358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195</v>
      </c>
      <c r="H289" s="310">
        <v>260</v>
      </c>
      <c r="I289" s="351">
        <f t="shared" ref="I289:L290" si="27">I290</f>
        <v>0</v>
      </c>
      <c r="J289" s="364">
        <f t="shared" si="27"/>
        <v>0</v>
      </c>
      <c r="K289" s="352">
        <f t="shared" si="27"/>
        <v>0</v>
      </c>
      <c r="L289" s="352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195</v>
      </c>
      <c r="H290" s="310">
        <v>261</v>
      </c>
      <c r="I290" s="351">
        <f t="shared" si="27"/>
        <v>0</v>
      </c>
      <c r="J290" s="364">
        <f t="shared" si="27"/>
        <v>0</v>
      </c>
      <c r="K290" s="352">
        <f t="shared" si="27"/>
        <v>0</v>
      </c>
      <c r="L290" s="352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195</v>
      </c>
      <c r="H291" s="310">
        <v>262</v>
      </c>
      <c r="I291" s="358">
        <v>0</v>
      </c>
      <c r="J291" s="358">
        <v>0</v>
      </c>
      <c r="K291" s="358">
        <v>0</v>
      </c>
      <c r="L291" s="358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179</v>
      </c>
      <c r="H292" s="310">
        <v>263</v>
      </c>
      <c r="I292" s="351">
        <f t="shared" ref="I292:L293" si="28">I293</f>
        <v>0</v>
      </c>
      <c r="J292" s="382">
        <f t="shared" si="28"/>
        <v>0</v>
      </c>
      <c r="K292" s="352">
        <f t="shared" si="28"/>
        <v>0</v>
      </c>
      <c r="L292" s="352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179</v>
      </c>
      <c r="H293" s="310">
        <v>264</v>
      </c>
      <c r="I293" s="351">
        <f t="shared" si="28"/>
        <v>0</v>
      </c>
      <c r="J293" s="382">
        <f t="shared" si="28"/>
        <v>0</v>
      </c>
      <c r="K293" s="352">
        <f t="shared" si="28"/>
        <v>0</v>
      </c>
      <c r="L293" s="352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179</v>
      </c>
      <c r="H294" s="310">
        <v>265</v>
      </c>
      <c r="I294" s="358">
        <v>0</v>
      </c>
      <c r="J294" s="358">
        <v>0</v>
      </c>
      <c r="K294" s="358">
        <v>0</v>
      </c>
      <c r="L294" s="358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180</v>
      </c>
      <c r="H295" s="310">
        <v>266</v>
      </c>
      <c r="I295" s="351">
        <f>I296</f>
        <v>0</v>
      </c>
      <c r="J295" s="382">
        <f>J296</f>
        <v>0</v>
      </c>
      <c r="K295" s="352">
        <f>K296</f>
        <v>0</v>
      </c>
      <c r="L295" s="352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180</v>
      </c>
      <c r="H296" s="310">
        <v>267</v>
      </c>
      <c r="I296" s="351">
        <f>I297+I298</f>
        <v>0</v>
      </c>
      <c r="J296" s="351">
        <f>J297+J298</f>
        <v>0</v>
      </c>
      <c r="K296" s="351">
        <f>K297+K298</f>
        <v>0</v>
      </c>
      <c r="L296" s="351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181</v>
      </c>
      <c r="H297" s="310">
        <v>268</v>
      </c>
      <c r="I297" s="358">
        <v>0</v>
      </c>
      <c r="J297" s="358">
        <v>0</v>
      </c>
      <c r="K297" s="358">
        <v>0</v>
      </c>
      <c r="L297" s="358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182</v>
      </c>
      <c r="H298" s="310">
        <v>269</v>
      </c>
      <c r="I298" s="358">
        <v>0</v>
      </c>
      <c r="J298" s="358">
        <v>0</v>
      </c>
      <c r="K298" s="358">
        <v>0</v>
      </c>
      <c r="L298" s="358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196</v>
      </c>
      <c r="H299" s="310">
        <v>270</v>
      </c>
      <c r="I299" s="351">
        <f>SUM(I300+I332)</f>
        <v>0</v>
      </c>
      <c r="J299" s="382">
        <f>SUM(J300+J332)</f>
        <v>0</v>
      </c>
      <c r="K299" s="352">
        <f>SUM(K300+K332)</f>
        <v>0</v>
      </c>
      <c r="L299" s="352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399</v>
      </c>
      <c r="H300" s="310">
        <v>271</v>
      </c>
      <c r="I300" s="351">
        <f>SUM(I301+I310+I314+I318+I322+I325+I328)</f>
        <v>0</v>
      </c>
      <c r="J300" s="382">
        <f>SUM(J301+J310+J314+J318+J322+J325+J328)</f>
        <v>0</v>
      </c>
      <c r="K300" s="352">
        <f>SUM(K301+K310+K314+K318+K322+K325+K328)</f>
        <v>0</v>
      </c>
      <c r="L300" s="352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183</v>
      </c>
      <c r="H301" s="310">
        <v>272</v>
      </c>
      <c r="I301" s="351">
        <f>SUM(I302+I304+I307)</f>
        <v>0</v>
      </c>
      <c r="J301" s="351">
        <f>SUM(J302+J304+J307)</f>
        <v>0</v>
      </c>
      <c r="K301" s="351">
        <f>SUM(K302+K304+K307)</f>
        <v>0</v>
      </c>
      <c r="L301" s="351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162</v>
      </c>
      <c r="H302" s="310">
        <v>273</v>
      </c>
      <c r="I302" s="351">
        <f>SUM(I303:I303)</f>
        <v>0</v>
      </c>
      <c r="J302" s="382">
        <f>SUM(J303:J303)</f>
        <v>0</v>
      </c>
      <c r="K302" s="352">
        <f>SUM(K303:K303)</f>
        <v>0</v>
      </c>
      <c r="L302" s="352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162</v>
      </c>
      <c r="H303" s="310">
        <v>274</v>
      </c>
      <c r="I303" s="358">
        <v>0</v>
      </c>
      <c r="J303" s="358">
        <v>0</v>
      </c>
      <c r="K303" s="358">
        <v>0</v>
      </c>
      <c r="L303" s="358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184</v>
      </c>
      <c r="H304" s="310">
        <v>275</v>
      </c>
      <c r="I304" s="351">
        <f>SUM(I305:I306)</f>
        <v>0</v>
      </c>
      <c r="J304" s="351">
        <f>SUM(J305:J306)</f>
        <v>0</v>
      </c>
      <c r="K304" s="351">
        <f>SUM(K305:K306)</f>
        <v>0</v>
      </c>
      <c r="L304" s="351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164</v>
      </c>
      <c r="H305" s="310">
        <v>276</v>
      </c>
      <c r="I305" s="358">
        <v>0</v>
      </c>
      <c r="J305" s="358">
        <v>0</v>
      </c>
      <c r="K305" s="358">
        <v>0</v>
      </c>
      <c r="L305" s="358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165</v>
      </c>
      <c r="H306" s="310">
        <v>277</v>
      </c>
      <c r="I306" s="358">
        <v>0</v>
      </c>
      <c r="J306" s="358">
        <v>0</v>
      </c>
      <c r="K306" s="358">
        <v>0</v>
      </c>
      <c r="L306" s="358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166</v>
      </c>
      <c r="H307" s="310">
        <v>278</v>
      </c>
      <c r="I307" s="351">
        <f>SUM(I308:I309)</f>
        <v>0</v>
      </c>
      <c r="J307" s="351">
        <f>SUM(J308:J309)</f>
        <v>0</v>
      </c>
      <c r="K307" s="351">
        <f>SUM(K308:K309)</f>
        <v>0</v>
      </c>
      <c r="L307" s="351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167</v>
      </c>
      <c r="H308" s="310">
        <v>279</v>
      </c>
      <c r="I308" s="358">
        <v>0</v>
      </c>
      <c r="J308" s="358">
        <v>0</v>
      </c>
      <c r="K308" s="358">
        <v>0</v>
      </c>
      <c r="L308" s="358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185</v>
      </c>
      <c r="H309" s="310">
        <v>280</v>
      </c>
      <c r="I309" s="358">
        <v>0</v>
      </c>
      <c r="J309" s="358">
        <v>0</v>
      </c>
      <c r="K309" s="358">
        <v>0</v>
      </c>
      <c r="L309" s="358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197</v>
      </c>
      <c r="H310" s="310">
        <v>281</v>
      </c>
      <c r="I310" s="351">
        <f>I311</f>
        <v>0</v>
      </c>
      <c r="J310" s="382">
        <f>J311</f>
        <v>0</v>
      </c>
      <c r="K310" s="352">
        <f>K311</f>
        <v>0</v>
      </c>
      <c r="L310" s="352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197</v>
      </c>
      <c r="H311" s="310">
        <v>282</v>
      </c>
      <c r="I311" s="359">
        <f>SUM(I312:I313)</f>
        <v>0</v>
      </c>
      <c r="J311" s="383">
        <f>SUM(J312:J313)</f>
        <v>0</v>
      </c>
      <c r="K311" s="360">
        <f>SUM(K312:K313)</f>
        <v>0</v>
      </c>
      <c r="L311" s="360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198</v>
      </c>
      <c r="H312" s="310">
        <v>283</v>
      </c>
      <c r="I312" s="358">
        <v>0</v>
      </c>
      <c r="J312" s="358">
        <v>0</v>
      </c>
      <c r="K312" s="358">
        <v>0</v>
      </c>
      <c r="L312" s="358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199</v>
      </c>
      <c r="H313" s="310">
        <v>284</v>
      </c>
      <c r="I313" s="358">
        <v>0</v>
      </c>
      <c r="J313" s="358">
        <v>0</v>
      </c>
      <c r="K313" s="358">
        <v>0</v>
      </c>
      <c r="L313" s="358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200</v>
      </c>
      <c r="H314" s="310">
        <v>285</v>
      </c>
      <c r="I314" s="351">
        <f>I315</f>
        <v>0</v>
      </c>
      <c r="J314" s="382">
        <f>J315</f>
        <v>0</v>
      </c>
      <c r="K314" s="352">
        <f>K315</f>
        <v>0</v>
      </c>
      <c r="L314" s="352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200</v>
      </c>
      <c r="H315" s="310">
        <v>286</v>
      </c>
      <c r="I315" s="352">
        <f>I316+I317</f>
        <v>0</v>
      </c>
      <c r="J315" s="352">
        <f>J316+J317</f>
        <v>0</v>
      </c>
      <c r="K315" s="352">
        <f>K316+K317</f>
        <v>0</v>
      </c>
      <c r="L315" s="352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201</v>
      </c>
      <c r="H316" s="310">
        <v>287</v>
      </c>
      <c r="I316" s="378">
        <v>0</v>
      </c>
      <c r="J316" s="378">
        <v>0</v>
      </c>
      <c r="K316" s="378">
        <v>0</v>
      </c>
      <c r="L316" s="37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202</v>
      </c>
      <c r="H317" s="310">
        <v>288</v>
      </c>
      <c r="I317" s="358">
        <v>0</v>
      </c>
      <c r="J317" s="358">
        <v>0</v>
      </c>
      <c r="K317" s="358">
        <v>0</v>
      </c>
      <c r="L317" s="358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203</v>
      </c>
      <c r="H318" s="310">
        <v>289</v>
      </c>
      <c r="I318" s="351">
        <f>I319</f>
        <v>0</v>
      </c>
      <c r="J318" s="382">
        <f>J319</f>
        <v>0</v>
      </c>
      <c r="K318" s="352">
        <f>K319</f>
        <v>0</v>
      </c>
      <c r="L318" s="352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203</v>
      </c>
      <c r="H319" s="310">
        <v>290</v>
      </c>
      <c r="I319" s="351">
        <f>SUM(I320:I321)</f>
        <v>0</v>
      </c>
      <c r="J319" s="351">
        <f>SUM(J320:J321)</f>
        <v>0</v>
      </c>
      <c r="K319" s="351">
        <f>SUM(K320:K321)</f>
        <v>0</v>
      </c>
      <c r="L319" s="351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204</v>
      </c>
      <c r="H320" s="310">
        <v>291</v>
      </c>
      <c r="I320" s="357">
        <v>0</v>
      </c>
      <c r="J320" s="358">
        <v>0</v>
      </c>
      <c r="K320" s="358">
        <v>0</v>
      </c>
      <c r="L320" s="357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205</v>
      </c>
      <c r="H321" s="310">
        <v>292</v>
      </c>
      <c r="I321" s="358">
        <v>0</v>
      </c>
      <c r="J321" s="378">
        <v>0</v>
      </c>
      <c r="K321" s="378">
        <v>0</v>
      </c>
      <c r="L321" s="37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206</v>
      </c>
      <c r="H322" s="310">
        <v>293</v>
      </c>
      <c r="I322" s="360">
        <f t="shared" ref="I322:L323" si="29">I323</f>
        <v>0</v>
      </c>
      <c r="J322" s="382">
        <f t="shared" si="29"/>
        <v>0</v>
      </c>
      <c r="K322" s="352">
        <f t="shared" si="29"/>
        <v>0</v>
      </c>
      <c r="L322" s="352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206</v>
      </c>
      <c r="H323" s="310">
        <v>294</v>
      </c>
      <c r="I323" s="352">
        <f t="shared" si="29"/>
        <v>0</v>
      </c>
      <c r="J323" s="383">
        <f t="shared" si="29"/>
        <v>0</v>
      </c>
      <c r="K323" s="360">
        <f t="shared" si="29"/>
        <v>0</v>
      </c>
      <c r="L323" s="360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206</v>
      </c>
      <c r="H324" s="310">
        <v>295</v>
      </c>
      <c r="I324" s="358">
        <v>0</v>
      </c>
      <c r="J324" s="378">
        <v>0</v>
      </c>
      <c r="K324" s="378">
        <v>0</v>
      </c>
      <c r="L324" s="37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179</v>
      </c>
      <c r="H325" s="310">
        <v>296</v>
      </c>
      <c r="I325" s="352">
        <f t="shared" ref="I325:L326" si="30">I326</f>
        <v>0</v>
      </c>
      <c r="J325" s="382">
        <f t="shared" si="30"/>
        <v>0</v>
      </c>
      <c r="K325" s="352">
        <f t="shared" si="30"/>
        <v>0</v>
      </c>
      <c r="L325" s="352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179</v>
      </c>
      <c r="H326" s="310">
        <v>297</v>
      </c>
      <c r="I326" s="351">
        <f t="shared" si="30"/>
        <v>0</v>
      </c>
      <c r="J326" s="382">
        <f t="shared" si="30"/>
        <v>0</v>
      </c>
      <c r="K326" s="352">
        <f t="shared" si="30"/>
        <v>0</v>
      </c>
      <c r="L326" s="352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179</v>
      </c>
      <c r="H327" s="310">
        <v>298</v>
      </c>
      <c r="I327" s="378">
        <v>0</v>
      </c>
      <c r="J327" s="378">
        <v>0</v>
      </c>
      <c r="K327" s="378">
        <v>0</v>
      </c>
      <c r="L327" s="37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207</v>
      </c>
      <c r="H328" s="310">
        <v>299</v>
      </c>
      <c r="I328" s="351">
        <f>I329</f>
        <v>0</v>
      </c>
      <c r="J328" s="382">
        <f>J329</f>
        <v>0</v>
      </c>
      <c r="K328" s="352">
        <f>K329</f>
        <v>0</v>
      </c>
      <c r="L328" s="352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207</v>
      </c>
      <c r="H329" s="310">
        <v>300</v>
      </c>
      <c r="I329" s="351">
        <f>I330+I331</f>
        <v>0</v>
      </c>
      <c r="J329" s="351">
        <f>J330+J331</f>
        <v>0</v>
      </c>
      <c r="K329" s="351">
        <f>K330+K331</f>
        <v>0</v>
      </c>
      <c r="L329" s="351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208</v>
      </c>
      <c r="H330" s="310">
        <v>301</v>
      </c>
      <c r="I330" s="378">
        <v>0</v>
      </c>
      <c r="J330" s="378">
        <v>0</v>
      </c>
      <c r="K330" s="378">
        <v>0</v>
      </c>
      <c r="L330" s="37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209</v>
      </c>
      <c r="H331" s="310">
        <v>302</v>
      </c>
      <c r="I331" s="358">
        <v>0</v>
      </c>
      <c r="J331" s="358">
        <v>0</v>
      </c>
      <c r="K331" s="358">
        <v>0</v>
      </c>
      <c r="L331" s="358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210</v>
      </c>
      <c r="H332" s="310">
        <v>303</v>
      </c>
      <c r="I332" s="351">
        <f>SUM(I333+I342+I346+I350+I354+I357+I360)</f>
        <v>0</v>
      </c>
      <c r="J332" s="382">
        <f>SUM(J333+J342+J346+J350+J354+J357+J360)</f>
        <v>0</v>
      </c>
      <c r="K332" s="352">
        <f>SUM(K333+K342+K346+K350+K354+K357+K360)</f>
        <v>0</v>
      </c>
      <c r="L332" s="352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161</v>
      </c>
      <c r="H333" s="310">
        <v>304</v>
      </c>
      <c r="I333" s="351">
        <f>I334</f>
        <v>0</v>
      </c>
      <c r="J333" s="382">
        <f>J334</f>
        <v>0</v>
      </c>
      <c r="K333" s="352">
        <f>K334</f>
        <v>0</v>
      </c>
      <c r="L333" s="352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161</v>
      </c>
      <c r="H334" s="310">
        <v>305</v>
      </c>
      <c r="I334" s="351">
        <f t="shared" ref="I334:P334" si="31">SUM(I335:I335)</f>
        <v>0</v>
      </c>
      <c r="J334" s="351">
        <f t="shared" si="31"/>
        <v>0</v>
      </c>
      <c r="K334" s="351">
        <f t="shared" si="31"/>
        <v>0</v>
      </c>
      <c r="L334" s="351">
        <f t="shared" si="31"/>
        <v>0</v>
      </c>
      <c r="M334" s="384">
        <f t="shared" si="31"/>
        <v>0</v>
      </c>
      <c r="N334" s="384">
        <f t="shared" si="31"/>
        <v>0</v>
      </c>
      <c r="O334" s="384">
        <f t="shared" si="31"/>
        <v>0</v>
      </c>
      <c r="P334" s="384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162</v>
      </c>
      <c r="H335" s="310">
        <v>306</v>
      </c>
      <c r="I335" s="378">
        <v>0</v>
      </c>
      <c r="J335" s="378">
        <v>0</v>
      </c>
      <c r="K335" s="378">
        <v>0</v>
      </c>
      <c r="L335" s="37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184</v>
      </c>
      <c r="H336" s="310">
        <v>307</v>
      </c>
      <c r="I336" s="351">
        <f>SUM(I337:I338)</f>
        <v>0</v>
      </c>
      <c r="J336" s="351">
        <f>SUM(J337:J338)</f>
        <v>0</v>
      </c>
      <c r="K336" s="351">
        <f>SUM(K337:K338)</f>
        <v>0</v>
      </c>
      <c r="L336" s="351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164</v>
      </c>
      <c r="H337" s="310">
        <v>308</v>
      </c>
      <c r="I337" s="378">
        <v>0</v>
      </c>
      <c r="J337" s="378">
        <v>0</v>
      </c>
      <c r="K337" s="378">
        <v>0</v>
      </c>
      <c r="L337" s="37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165</v>
      </c>
      <c r="H338" s="310">
        <v>309</v>
      </c>
      <c r="I338" s="358">
        <v>0</v>
      </c>
      <c r="J338" s="358">
        <v>0</v>
      </c>
      <c r="K338" s="358">
        <v>0</v>
      </c>
      <c r="L338" s="358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166</v>
      </c>
      <c r="H339" s="310">
        <v>310</v>
      </c>
      <c r="I339" s="351">
        <f>SUM(I340:I341)</f>
        <v>0</v>
      </c>
      <c r="J339" s="351">
        <f>SUM(J340:J341)</f>
        <v>0</v>
      </c>
      <c r="K339" s="351">
        <f>SUM(K340:K341)</f>
        <v>0</v>
      </c>
      <c r="L339" s="351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167</v>
      </c>
      <c r="H340" s="310">
        <v>311</v>
      </c>
      <c r="I340" s="358">
        <v>0</v>
      </c>
      <c r="J340" s="358">
        <v>0</v>
      </c>
      <c r="K340" s="358">
        <v>0</v>
      </c>
      <c r="L340" s="358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185</v>
      </c>
      <c r="H341" s="310">
        <v>312</v>
      </c>
      <c r="I341" s="363">
        <v>0</v>
      </c>
      <c r="J341" s="385">
        <v>0</v>
      </c>
      <c r="K341" s="363">
        <v>0</v>
      </c>
      <c r="L341" s="363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197</v>
      </c>
      <c r="H342" s="310">
        <v>313</v>
      </c>
      <c r="I342" s="361">
        <f>I343</f>
        <v>0</v>
      </c>
      <c r="J342" s="386">
        <f>J343</f>
        <v>0</v>
      </c>
      <c r="K342" s="362">
        <f>K343</f>
        <v>0</v>
      </c>
      <c r="L342" s="362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197</v>
      </c>
      <c r="H343" s="310">
        <v>314</v>
      </c>
      <c r="I343" s="351">
        <f>SUM(I344:I345)</f>
        <v>0</v>
      </c>
      <c r="J343" s="364">
        <f>SUM(J344:J345)</f>
        <v>0</v>
      </c>
      <c r="K343" s="352">
        <f>SUM(K344:K345)</f>
        <v>0</v>
      </c>
      <c r="L343" s="352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198</v>
      </c>
      <c r="H344" s="310">
        <v>315</v>
      </c>
      <c r="I344" s="358">
        <v>0</v>
      </c>
      <c r="J344" s="358">
        <v>0</v>
      </c>
      <c r="K344" s="358">
        <v>0</v>
      </c>
      <c r="L344" s="358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199</v>
      </c>
      <c r="H345" s="310">
        <v>316</v>
      </c>
      <c r="I345" s="358">
        <v>0</v>
      </c>
      <c r="J345" s="358">
        <v>0</v>
      </c>
      <c r="K345" s="358">
        <v>0</v>
      </c>
      <c r="L345" s="358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200</v>
      </c>
      <c r="H346" s="310">
        <v>317</v>
      </c>
      <c r="I346" s="351">
        <f>I347</f>
        <v>0</v>
      </c>
      <c r="J346" s="364">
        <f>J347</f>
        <v>0</v>
      </c>
      <c r="K346" s="352">
        <f>K347</f>
        <v>0</v>
      </c>
      <c r="L346" s="352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200</v>
      </c>
      <c r="H347" s="310">
        <v>318</v>
      </c>
      <c r="I347" s="351">
        <f>I348+I349</f>
        <v>0</v>
      </c>
      <c r="J347" s="351">
        <f>J348+J349</f>
        <v>0</v>
      </c>
      <c r="K347" s="351">
        <f>K348+K349</f>
        <v>0</v>
      </c>
      <c r="L347" s="351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201</v>
      </c>
      <c r="H348" s="310">
        <v>319</v>
      </c>
      <c r="I348" s="378">
        <v>0</v>
      </c>
      <c r="J348" s="378">
        <v>0</v>
      </c>
      <c r="K348" s="378">
        <v>0</v>
      </c>
      <c r="L348" s="37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202</v>
      </c>
      <c r="H349" s="310">
        <v>320</v>
      </c>
      <c r="I349" s="358">
        <v>0</v>
      </c>
      <c r="J349" s="358">
        <v>0</v>
      </c>
      <c r="K349" s="358">
        <v>0</v>
      </c>
      <c r="L349" s="358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203</v>
      </c>
      <c r="H350" s="310">
        <v>321</v>
      </c>
      <c r="I350" s="351">
        <f>I351</f>
        <v>0</v>
      </c>
      <c r="J350" s="364">
        <f>J351</f>
        <v>0</v>
      </c>
      <c r="K350" s="352">
        <f>K351</f>
        <v>0</v>
      </c>
      <c r="L350" s="352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203</v>
      </c>
      <c r="H351" s="310">
        <v>322</v>
      </c>
      <c r="I351" s="359">
        <f>SUM(I352:I353)</f>
        <v>0</v>
      </c>
      <c r="J351" s="365">
        <f>SUM(J352:J353)</f>
        <v>0</v>
      </c>
      <c r="K351" s="360">
        <f>SUM(K352:K353)</f>
        <v>0</v>
      </c>
      <c r="L351" s="360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204</v>
      </c>
      <c r="H352" s="310">
        <v>323</v>
      </c>
      <c r="I352" s="358">
        <v>0</v>
      </c>
      <c r="J352" s="358">
        <v>0</v>
      </c>
      <c r="K352" s="358">
        <v>0</v>
      </c>
      <c r="L352" s="358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211</v>
      </c>
      <c r="H353" s="310">
        <v>324</v>
      </c>
      <c r="I353" s="358">
        <v>0</v>
      </c>
      <c r="J353" s="358">
        <v>0</v>
      </c>
      <c r="K353" s="358">
        <v>0</v>
      </c>
      <c r="L353" s="358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206</v>
      </c>
      <c r="H354" s="310">
        <v>325</v>
      </c>
      <c r="I354" s="351">
        <f t="shared" ref="I354:L355" si="32">I355</f>
        <v>0</v>
      </c>
      <c r="J354" s="364">
        <f t="shared" si="32"/>
        <v>0</v>
      </c>
      <c r="K354" s="352">
        <f t="shared" si="32"/>
        <v>0</v>
      </c>
      <c r="L354" s="352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206</v>
      </c>
      <c r="H355" s="310">
        <v>326</v>
      </c>
      <c r="I355" s="359">
        <f t="shared" si="32"/>
        <v>0</v>
      </c>
      <c r="J355" s="365">
        <f t="shared" si="32"/>
        <v>0</v>
      </c>
      <c r="K355" s="360">
        <f t="shared" si="32"/>
        <v>0</v>
      </c>
      <c r="L355" s="360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206</v>
      </c>
      <c r="H356" s="310">
        <v>327</v>
      </c>
      <c r="I356" s="378">
        <v>0</v>
      </c>
      <c r="J356" s="378">
        <v>0</v>
      </c>
      <c r="K356" s="378">
        <v>0</v>
      </c>
      <c r="L356" s="37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179</v>
      </c>
      <c r="H357" s="310">
        <v>328</v>
      </c>
      <c r="I357" s="351">
        <f t="shared" ref="I357:L358" si="33">I358</f>
        <v>0</v>
      </c>
      <c r="J357" s="364">
        <f t="shared" si="33"/>
        <v>0</v>
      </c>
      <c r="K357" s="352">
        <f t="shared" si="33"/>
        <v>0</v>
      </c>
      <c r="L357" s="352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179</v>
      </c>
      <c r="H358" s="310">
        <v>329</v>
      </c>
      <c r="I358" s="351">
        <f t="shared" si="33"/>
        <v>0</v>
      </c>
      <c r="J358" s="364">
        <f t="shared" si="33"/>
        <v>0</v>
      </c>
      <c r="K358" s="352">
        <f t="shared" si="33"/>
        <v>0</v>
      </c>
      <c r="L358" s="352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179</v>
      </c>
      <c r="H359" s="310">
        <v>330</v>
      </c>
      <c r="I359" s="378">
        <v>0</v>
      </c>
      <c r="J359" s="378">
        <v>0</v>
      </c>
      <c r="K359" s="378">
        <v>0</v>
      </c>
      <c r="L359" s="37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207</v>
      </c>
      <c r="H360" s="310">
        <v>331</v>
      </c>
      <c r="I360" s="351">
        <f>I361</f>
        <v>0</v>
      </c>
      <c r="J360" s="364">
        <f>J361</f>
        <v>0</v>
      </c>
      <c r="K360" s="352">
        <f>K361</f>
        <v>0</v>
      </c>
      <c r="L360" s="352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207</v>
      </c>
      <c r="H361" s="310">
        <v>332</v>
      </c>
      <c r="I361" s="351">
        <f>SUM(I362:I363)</f>
        <v>0</v>
      </c>
      <c r="J361" s="351">
        <f>SUM(J362:J363)</f>
        <v>0</v>
      </c>
      <c r="K361" s="351">
        <f>SUM(K362:K363)</f>
        <v>0</v>
      </c>
      <c r="L361" s="351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208</v>
      </c>
      <c r="H362" s="310">
        <v>333</v>
      </c>
      <c r="I362" s="378">
        <v>0</v>
      </c>
      <c r="J362" s="378">
        <v>0</v>
      </c>
      <c r="K362" s="378">
        <v>0</v>
      </c>
      <c r="L362" s="37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209</v>
      </c>
      <c r="H363" s="310">
        <v>334</v>
      </c>
      <c r="I363" s="358">
        <v>0</v>
      </c>
      <c r="J363" s="358">
        <v>0</v>
      </c>
      <c r="K363" s="358">
        <v>0</v>
      </c>
      <c r="L363" s="358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400</v>
      </c>
      <c r="H364" s="310">
        <v>335</v>
      </c>
      <c r="I364" s="367">
        <f>SUM(I30+I180)</f>
        <v>31200</v>
      </c>
      <c r="J364" s="367">
        <f>SUM(J30+J180)</f>
        <v>31200</v>
      </c>
      <c r="K364" s="367">
        <f>SUM(K30+K180)</f>
        <v>26968.579999999998</v>
      </c>
      <c r="L364" s="367">
        <f>SUM(L30+L180)</f>
        <v>26968.579999999998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212</v>
      </c>
      <c r="H366" s="328"/>
      <c r="I366" s="87"/>
      <c r="J366" s="85"/>
      <c r="K366" s="387" t="s">
        <v>213</v>
      </c>
      <c r="L366" s="87"/>
    </row>
    <row r="367" spans="1:12" ht="18.75" customHeight="1">
      <c r="A367" s="88"/>
      <c r="B367" s="88"/>
      <c r="C367" s="88"/>
      <c r="D367" s="89" t="s">
        <v>214</v>
      </c>
      <c r="E367"/>
      <c r="F367"/>
      <c r="G367"/>
      <c r="H367" s="388"/>
      <c r="I367" s="389" t="s">
        <v>215</v>
      </c>
      <c r="K367" s="600" t="s">
        <v>216</v>
      </c>
      <c r="L367" s="600"/>
    </row>
    <row r="368" spans="1:12" ht="15.75" customHeight="1">
      <c r="I368" s="390"/>
      <c r="K368" s="390"/>
      <c r="L368" s="390"/>
    </row>
    <row r="369" spans="4:12" ht="15.75" customHeight="1">
      <c r="D369" s="86"/>
      <c r="E369" s="86"/>
      <c r="F369" s="21"/>
      <c r="G369" s="86" t="s">
        <v>217</v>
      </c>
      <c r="I369" s="390"/>
      <c r="K369" s="387" t="s">
        <v>218</v>
      </c>
      <c r="L369" s="391"/>
    </row>
    <row r="370" spans="4:12" ht="24" customHeight="1">
      <c r="D370" s="575" t="s">
        <v>401</v>
      </c>
      <c r="E370" s="601"/>
      <c r="F370" s="601"/>
      <c r="G370" s="601"/>
      <c r="H370" s="392"/>
      <c r="I370" s="393" t="s">
        <v>215</v>
      </c>
      <c r="K370" s="600" t="s">
        <v>216</v>
      </c>
      <c r="L370" s="600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F2 suv.</vt:lpstr>
      <vt:lpstr>F2 SB suv.</vt:lpstr>
      <vt:lpstr>F2 SB 9211</vt:lpstr>
      <vt:lpstr>F2 SB 1 4 4 28</vt:lpstr>
      <vt:lpstr>F2 SB 9611</vt:lpstr>
      <vt:lpstr>F2 ML</vt:lpstr>
      <vt:lpstr>F2 ML (COVID)</vt:lpstr>
      <vt:lpstr>F2 VBD (COVID)</vt:lpstr>
      <vt:lpstr>F2 S</vt:lpstr>
      <vt:lpstr>Pažyma apie pajamas</vt:lpstr>
      <vt:lpstr>F S7</vt:lpstr>
      <vt:lpstr>9 priedas</vt:lpstr>
      <vt:lpstr>9 priedo pažyma</vt:lpstr>
      <vt:lpstr>Sukauptų FS pažyma</vt:lpstr>
      <vt:lpstr>Gautų FS pažyma</vt:lpstr>
      <vt:lpstr>Gautų FS pažyma šalt.</vt:lpstr>
      <vt:lpstr>Kontingentai</vt:lpstr>
      <vt:lpstr>Tikslinės lėšos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2022-01-12T11:49:35Z</cp:lastPrinted>
  <dcterms:created xsi:type="dcterms:W3CDTF">2019-01-14T20:28:53Z</dcterms:created>
  <dcterms:modified xsi:type="dcterms:W3CDTF">2022-01-19T08:26:50Z</dcterms:modified>
</cp:coreProperties>
</file>